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cas\Documents\DPMF\F.M.I\Yearbook_2014_Fondo\"/>
    </mc:Choice>
  </mc:AlternateContent>
  <bookViews>
    <workbookView xWindow="-15" yWindow="5670" windowWidth="19230" windowHeight="5715"/>
  </bookViews>
  <sheets>
    <sheet name="Resumen" sheetId="1" r:id="rId1"/>
  </sheets>
  <definedNames>
    <definedName name="Range_StatementI">#REF!</definedName>
  </definedNames>
  <calcPr calcId="152511"/>
</workbook>
</file>

<file path=xl/calcChain.xml><?xml version="1.0" encoding="utf-8"?>
<calcChain xmlns="http://schemas.openxmlformats.org/spreadsheetml/2006/main">
  <c r="N91" i="1" l="1"/>
  <c r="M91" i="1"/>
  <c r="L91" i="1"/>
  <c r="K91" i="1"/>
  <c r="J91" i="1"/>
  <c r="I91" i="1"/>
  <c r="H91" i="1"/>
  <c r="G91" i="1"/>
  <c r="F91" i="1"/>
  <c r="E91" i="1"/>
  <c r="D91" i="1"/>
  <c r="C91" i="1"/>
  <c r="N87" i="1"/>
  <c r="M87" i="1"/>
  <c r="L87" i="1"/>
  <c r="K87" i="1"/>
  <c r="J87" i="1"/>
  <c r="I87" i="1"/>
  <c r="H87" i="1"/>
  <c r="G87" i="1"/>
  <c r="F87" i="1"/>
  <c r="E87" i="1"/>
  <c r="D87" i="1"/>
  <c r="C87" i="1"/>
  <c r="N83" i="1"/>
  <c r="M83" i="1"/>
  <c r="L83" i="1"/>
  <c r="K83" i="1"/>
  <c r="J83" i="1"/>
  <c r="I83" i="1"/>
  <c r="H83" i="1"/>
  <c r="G83" i="1"/>
  <c r="F83" i="1"/>
  <c r="E83" i="1"/>
  <c r="D83" i="1"/>
  <c r="C83" i="1"/>
  <c r="N80" i="1"/>
  <c r="M80" i="1"/>
  <c r="L80" i="1"/>
  <c r="K80" i="1"/>
  <c r="J80" i="1"/>
  <c r="I80" i="1"/>
  <c r="H80" i="1"/>
  <c r="G80" i="1"/>
  <c r="F80" i="1"/>
  <c r="E80" i="1"/>
  <c r="D80" i="1"/>
  <c r="C80" i="1"/>
  <c r="N72" i="1"/>
  <c r="M72" i="1"/>
  <c r="L72" i="1"/>
  <c r="K72" i="1"/>
  <c r="J72" i="1"/>
  <c r="I72" i="1"/>
  <c r="H72" i="1"/>
  <c r="G72" i="1"/>
  <c r="F72" i="1"/>
  <c r="E72" i="1"/>
  <c r="D72" i="1"/>
  <c r="C72" i="1"/>
  <c r="N50" i="1"/>
  <c r="M50" i="1"/>
  <c r="M43" i="1" s="1"/>
  <c r="L50" i="1"/>
  <c r="L43" i="1" s="1"/>
  <c r="K50" i="1"/>
  <c r="K43" i="1" s="1"/>
  <c r="J50" i="1"/>
  <c r="J43" i="1" s="1"/>
  <c r="I50" i="1"/>
  <c r="H50" i="1"/>
  <c r="G50" i="1"/>
  <c r="G43" i="1" s="1"/>
  <c r="F50" i="1"/>
  <c r="E50" i="1"/>
  <c r="E43" i="1" s="1"/>
  <c r="D50" i="1"/>
  <c r="D43" i="1" s="1"/>
  <c r="C50" i="1"/>
  <c r="C43" i="1" s="1"/>
  <c r="N43" i="1"/>
  <c r="I43" i="1"/>
  <c r="H43" i="1"/>
  <c r="F43" i="1"/>
  <c r="N34" i="1"/>
  <c r="M34" i="1"/>
  <c r="L34" i="1"/>
  <c r="K34" i="1"/>
  <c r="J34" i="1"/>
  <c r="I34" i="1"/>
  <c r="H34" i="1"/>
  <c r="G34" i="1"/>
  <c r="F34" i="1"/>
  <c r="E34" i="1"/>
  <c r="D34" i="1"/>
  <c r="C34" i="1"/>
  <c r="N24" i="1"/>
  <c r="M24" i="1"/>
  <c r="L24" i="1"/>
  <c r="K24" i="1"/>
  <c r="J24" i="1"/>
  <c r="I24" i="1"/>
  <c r="H24" i="1"/>
  <c r="G24" i="1"/>
  <c r="F24" i="1"/>
  <c r="E24" i="1"/>
  <c r="D24" i="1"/>
  <c r="C24" i="1"/>
  <c r="N15" i="1"/>
  <c r="N13" i="1" s="1"/>
  <c r="N11" i="1" s="1"/>
  <c r="N76" i="1" s="1"/>
  <c r="N94" i="1" s="1"/>
  <c r="M15" i="1"/>
  <c r="M13" i="1" s="1"/>
  <c r="M11" i="1" s="1"/>
  <c r="L15" i="1"/>
  <c r="L13" i="1" s="1"/>
  <c r="L11" i="1" s="1"/>
  <c r="K15" i="1"/>
  <c r="K13" i="1" s="1"/>
  <c r="J15" i="1"/>
  <c r="J13" i="1" s="1"/>
  <c r="I15" i="1"/>
  <c r="I13" i="1" s="1"/>
  <c r="H15" i="1"/>
  <c r="H13" i="1" s="1"/>
  <c r="G15" i="1"/>
  <c r="G13" i="1" s="1"/>
  <c r="G11" i="1" s="1"/>
  <c r="F15" i="1"/>
  <c r="F13" i="1" s="1"/>
  <c r="F11" i="1" s="1"/>
  <c r="E15" i="1"/>
  <c r="E13" i="1" s="1"/>
  <c r="E11" i="1" s="1"/>
  <c r="D15" i="1"/>
  <c r="D13" i="1" s="1"/>
  <c r="D11" i="1" s="1"/>
  <c r="C15" i="1"/>
  <c r="C13" i="1" s="1"/>
  <c r="F76" i="1" l="1"/>
  <c r="F94" i="1" s="1"/>
  <c r="G76" i="1"/>
  <c r="G94" i="1" s="1"/>
  <c r="J11" i="1"/>
  <c r="J76" i="1" s="1"/>
  <c r="J94" i="1" s="1"/>
  <c r="C11" i="1"/>
  <c r="C76" i="1" s="1"/>
  <c r="C94" i="1" s="1"/>
  <c r="K11" i="1"/>
  <c r="K76" i="1"/>
  <c r="K94" i="1" s="1"/>
  <c r="L76" i="1"/>
  <c r="L94" i="1" s="1"/>
  <c r="E76" i="1"/>
  <c r="E94" i="1" s="1"/>
  <c r="M76" i="1"/>
  <c r="M94" i="1" s="1"/>
  <c r="H11" i="1"/>
  <c r="H76" i="1" s="1"/>
  <c r="H94" i="1" s="1"/>
  <c r="I11" i="1"/>
  <c r="I76" i="1" s="1"/>
  <c r="I94" i="1" s="1"/>
  <c r="D76" i="1"/>
  <c r="D94" i="1" s="1"/>
  <c r="D69" i="1"/>
  <c r="F69" i="1"/>
  <c r="L69" i="1"/>
  <c r="N69" i="1"/>
  <c r="E69" i="1"/>
  <c r="G69" i="1"/>
  <c r="K69" i="1"/>
  <c r="M69" i="1"/>
  <c r="C69" i="1" l="1"/>
  <c r="J69" i="1"/>
  <c r="H69" i="1"/>
  <c r="I69" i="1"/>
</calcChain>
</file>

<file path=xl/sharedStrings.xml><?xml version="1.0" encoding="utf-8"?>
<sst xmlns="http://schemas.openxmlformats.org/spreadsheetml/2006/main" count="78" uniqueCount="59">
  <si>
    <t>MINISTERIO DE HACIENDA</t>
  </si>
  <si>
    <t>SUBSECRETARÍA DE ESTADO DE ECONOMÍA</t>
  </si>
  <si>
    <t>ESTADO DE OPERACIONES DEL GOBIERNO</t>
  </si>
  <si>
    <t>(En miles de millones de guaraníes)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</si>
  <si>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</si>
  <si>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</si>
  <si>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</si>
  <si>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</si>
  <si>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</si>
  <si>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</si>
  <si>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</si>
  <si>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</si>
  <si>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</si>
  <si>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</si>
  <si>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</si>
  <si>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</si>
  <si>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>Corrientes</t>
  </si>
  <si>
    <t>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</si>
  <si>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</si>
  <si>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</si>
  <si>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</si>
  <si>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</si>
  <si>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</si>
  <si>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</si>
  <si>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</si>
  <si>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</si>
  <si>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</si>
  <si>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</si>
  <si>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</si>
  <si>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</si>
  <si>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</si>
  <si>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</si>
  <si>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</si>
  <si>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</si>
  <si>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</si>
  <si>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</si>
  <si>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</si>
  <si>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</si>
  <si>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</si>
  <si>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</si>
  <si>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</si>
  <si>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</si>
  <si>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</si>
  <si>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</si>
  <si>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</si>
  <si>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</si>
  <si>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</si>
  <si>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</si>
  <si>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</si>
  <si>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</si>
  <si>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</si>
  <si>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</si>
  <si>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</si>
  <si>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</si>
  <si>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</si>
  <si>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Dirección de Política Macro - Fiscal</t>
  </si>
  <si>
    <t>EJECUCIÓN AÑOS 2003 - 2015</t>
  </si>
  <si>
    <t>2015*</t>
  </si>
  <si>
    <t>*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</si>
</sst>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;\(#,##0\)"/>
    <numFmt numFmtId="166" formatCode="#,##0.0;\(#,##0.0\)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7.5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 CE"/>
      <charset val="238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3" fontId="6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</cellStyleXfs>
  <cellXfs count="59">
    <xf numFmtId="0" fontId="0" fillId="0" borderId="0" xfId="0"/>
    <xf numFmtId="0" fontId="3" fillId="0" borderId="0" xfId="0" applyNumberFormat="1" applyFont="1" applyAlignment="1">
      <alignment horizontal="left"/>
    </xf>
    <xf numFmtId="3" fontId="4" fillId="0" borderId="0" xfId="0" applyNumberFormat="1" applyFont="1" applyProtection="1"/>
    <xf numFmtId="164" fontId="4" fillId="0" borderId="0" xfId="1" applyNumberFormat="1" applyFont="1" applyAlignment="1" applyProtection="1">
      <alignment horizontal="right"/>
    </xf>
    <xf numFmtId="0" fontId="0" fillId="0" borderId="0" xfId="0" applyProtection="1"/>
    <xf numFmtId="3" fontId="5" fillId="0" borderId="0" xfId="0" applyNumberFormat="1" applyFont="1" applyProtection="1">
      <protection locked="0"/>
    </xf>
    <xf numFmtId="0" fontId="3" fillId="0" borderId="0" xfId="2" applyNumberFormat="1" applyFont="1" applyAlignment="1"/>
    <xf numFmtId="3" fontId="7" fillId="0" borderId="0" xfId="0" applyNumberFormat="1" applyFont="1"/>
    <xf numFmtId="3" fontId="7" fillId="0" borderId="0" xfId="2" applyFont="1"/>
    <xf numFmtId="0" fontId="7" fillId="0" borderId="0" xfId="0" applyNumberFormat="1" applyFont="1" applyAlignment="1">
      <alignment horizontal="left"/>
    </xf>
    <xf numFmtId="3" fontId="5" fillId="0" borderId="0" xfId="0" applyNumberFormat="1" applyFont="1"/>
    <xf numFmtId="0" fontId="8" fillId="0" borderId="0" xfId="0" applyFont="1" applyBorder="1" applyProtection="1"/>
    <xf numFmtId="3" fontId="9" fillId="0" borderId="1" xfId="2" applyFont="1" applyFill="1" applyBorder="1" applyAlignment="1">
      <alignment horizontal="center" vertical="center"/>
    </xf>
    <xf numFmtId="3" fontId="9" fillId="0" borderId="0" xfId="2" applyFont="1" applyFill="1" applyAlignment="1">
      <alignment horizontal="center"/>
    </xf>
    <xf numFmtId="3" fontId="9" fillId="0" borderId="2" xfId="2" applyFont="1" applyFill="1" applyBorder="1" applyAlignment="1">
      <alignment horizontal="center" vertical="center"/>
    </xf>
    <xf numFmtId="3" fontId="10" fillId="0" borderId="0" xfId="2" applyFont="1" applyFill="1"/>
    <xf numFmtId="165" fontId="10" fillId="0" borderId="0" xfId="2" applyNumberFormat="1" applyFont="1" applyFill="1"/>
    <xf numFmtId="166" fontId="10" fillId="0" borderId="0" xfId="2" applyNumberFormat="1" applyFont="1" applyFill="1"/>
    <xf numFmtId="166" fontId="0" fillId="0" borderId="0" xfId="0" applyNumberFormat="1"/>
    <xf numFmtId="3" fontId="11" fillId="0" borderId="0" xfId="2" applyFont="1" applyFill="1"/>
    <xf numFmtId="3" fontId="12" fillId="0" borderId="0" xfId="2" applyFont="1" applyFill="1"/>
    <xf numFmtId="165" fontId="12" fillId="0" borderId="0" xfId="2" applyNumberFormat="1" applyFont="1" applyFill="1"/>
    <xf numFmtId="166" fontId="12" fillId="0" borderId="0" xfId="2" applyNumberFormat="1" applyFont="1" applyFill="1"/>
    <xf numFmtId="3" fontId="9" fillId="0" borderId="0" xfId="2" applyFont="1" applyFill="1"/>
    <xf numFmtId="165" fontId="9" fillId="0" borderId="0" xfId="2" applyNumberFormat="1" applyFont="1" applyFill="1"/>
    <xf numFmtId="166" fontId="9" fillId="0" borderId="0" xfId="2" applyNumberFormat="1" applyFont="1" applyFill="1"/>
    <xf numFmtId="3" fontId="5" fillId="0" borderId="0" xfId="2" applyFont="1" applyFill="1" applyAlignment="1">
      <alignment horizontal="left" indent="2"/>
    </xf>
    <xf numFmtId="0" fontId="13" fillId="0" borderId="0" xfId="2" applyNumberFormat="1" applyFont="1" applyFill="1" applyAlignment="1" applyProtection="1"/>
    <xf numFmtId="166" fontId="5" fillId="0" borderId="0" xfId="2" applyNumberFormat="1" applyFont="1" applyFill="1" applyAlignment="1">
      <alignment horizontal="right"/>
    </xf>
    <xf numFmtId="0" fontId="0" fillId="0" borderId="0" xfId="0" applyFill="1" applyProtection="1"/>
    <xf numFmtId="3" fontId="5" fillId="0" borderId="0" xfId="2" applyFont="1" applyFill="1" applyAlignment="1" applyProtection="1">
      <alignment horizontal="left" indent="2"/>
    </xf>
    <xf numFmtId="3" fontId="5" fillId="0" borderId="0" xfId="2" applyFont="1" applyFill="1"/>
    <xf numFmtId="3" fontId="5" fillId="0" borderId="0" xfId="2" applyFont="1" applyFill="1" applyAlignment="1">
      <alignment horizontal="left" indent="8"/>
    </xf>
    <xf numFmtId="3" fontId="5" fillId="0" borderId="0" xfId="2" applyFont="1" applyFill="1" applyAlignment="1">
      <alignment horizontal="left" indent="5"/>
    </xf>
    <xf numFmtId="3" fontId="5" fillId="0" borderId="0" xfId="2" applyFont="1" applyFill="1" applyAlignment="1">
      <alignment horizontal="right"/>
    </xf>
    <xf numFmtId="3" fontId="10" fillId="0" borderId="0" xfId="2" applyFont="1" applyFill="1" applyBorder="1"/>
    <xf numFmtId="165" fontId="10" fillId="0" borderId="0" xfId="2" applyNumberFormat="1" applyFont="1" applyFill="1" applyBorder="1"/>
    <xf numFmtId="166" fontId="10" fillId="0" borderId="0" xfId="2" applyNumberFormat="1" applyFont="1" applyFill="1" applyBorder="1"/>
    <xf numFmtId="3" fontId="5" fillId="0" borderId="0" xfId="2" applyFont="1" applyFill="1" applyBorder="1" applyAlignment="1">
      <alignment horizontal="left" indent="2"/>
    </xf>
    <xf numFmtId="166" fontId="5" fillId="0" borderId="0" xfId="2" applyNumberFormat="1" applyFont="1" applyFill="1" applyBorder="1" applyAlignment="1">
      <alignment horizontal="right"/>
    </xf>
    <xf numFmtId="3" fontId="5" fillId="0" borderId="0" xfId="2" applyFont="1" applyFill="1" applyAlignment="1">
      <alignment horizontal="left" indent="6"/>
    </xf>
    <xf numFmtId="3" fontId="14" fillId="0" borderId="0" xfId="2" applyFont="1" applyFill="1" applyBorder="1"/>
    <xf numFmtId="3" fontId="15" fillId="0" borderId="0" xfId="2" applyFont="1" applyFill="1" applyAlignment="1">
      <alignment horizontal="right"/>
    </xf>
    <xf numFmtId="166" fontId="16" fillId="0" borderId="0" xfId="2" applyNumberFormat="1" applyFont="1" applyFill="1" applyAlignment="1">
      <alignment horizontal="right"/>
    </xf>
    <xf numFmtId="166" fontId="9" fillId="0" borderId="0" xfId="2" applyNumberFormat="1" applyFont="1" applyFill="1" applyAlignment="1">
      <alignment horizontal="right"/>
    </xf>
    <xf numFmtId="3" fontId="17" fillId="0" borderId="0" xfId="2" applyFont="1" applyFill="1" applyBorder="1"/>
    <xf numFmtId="165" fontId="17" fillId="0" borderId="0" xfId="2" applyNumberFormat="1" applyFont="1" applyFill="1" applyBorder="1"/>
    <xf numFmtId="166" fontId="17" fillId="0" borderId="0" xfId="2" applyNumberFormat="1" applyFont="1" applyFill="1" applyBorder="1"/>
    <xf numFmtId="3" fontId="18" fillId="0" borderId="0" xfId="2" applyFont="1" applyFill="1" applyBorder="1"/>
    <xf numFmtId="3" fontId="10" fillId="0" borderId="0" xfId="2" applyFont="1" applyFill="1" applyBorder="1" applyAlignment="1">
      <alignment vertical="center" wrapText="1"/>
    </xf>
    <xf numFmtId="166" fontId="4" fillId="0" borderId="0" xfId="0" applyNumberFormat="1" applyFont="1" applyProtection="1"/>
    <xf numFmtId="0" fontId="2" fillId="0" borderId="0" xfId="3" applyFont="1" applyFill="1" applyProtection="1"/>
    <xf numFmtId="166" fontId="9" fillId="0" borderId="0" xfId="0" applyNumberFormat="1" applyFont="1" applyProtection="1"/>
    <xf numFmtId="0" fontId="21" fillId="0" borderId="0" xfId="0" applyNumberFormat="1" applyFont="1" applyAlignment="1">
      <alignment horizontal="left"/>
    </xf>
    <xf numFmtId="3" fontId="5" fillId="0" borderId="0" xfId="2" applyFont="1" applyFill="1" applyAlignment="1">
      <alignment horizontal="left"/>
    </xf>
    <xf numFmtId="3" fontId="9" fillId="0" borderId="1" xfId="2" applyFont="1" applyFill="1" applyBorder="1" applyAlignment="1">
      <alignment horizontal="center" vertical="center"/>
    </xf>
    <xf numFmtId="3" fontId="9" fillId="0" borderId="2" xfId="2" applyFont="1" applyFill="1" applyBorder="1" applyAlignment="1">
      <alignment horizontal="center" vertical="center"/>
    </xf>
    <xf numFmtId="3" fontId="9" fillId="0" borderId="1" xfId="2" applyFont="1" applyFill="1" applyBorder="1" applyAlignment="1">
      <alignment horizontal="center" vertical="center" wrapText="1"/>
    </xf>
    <xf numFmtId="3" fontId="9" fillId="0" borderId="2" xfId="2" applyFont="1" applyFill="1" applyBorder="1" applyAlignment="1">
      <alignment horizontal="center" vertical="center" wrapText="1"/>
    </xf>
  </cellXfs>
  <cellStyles count="8">
    <cellStyle name="ANCLAS,REZONES Y SUS PARTES,DE FUNDICION,DE HIERRO O DE ACERO" xfId="4"/>
    <cellStyle name="Normal" xfId="0" builtinId="0"/>
    <cellStyle name="Normal 2" xfId="3"/>
    <cellStyle name="Normal 3" xfId="2"/>
    <cellStyle name="Normal 3 2" xfId="5"/>
    <cellStyle name="Normal 3 3" xfId="6"/>
    <cellStyle name="normální_GFSod93podleVR new1" xfId="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21"/>
  <sheetViews>
    <sheetView showGridLines="0" tabSelected="1" zoomScale="80" zoomScaleNormal="80" workbookViewId="0">
      <pane xSplit="2" ySplit="10" topLeftCell="K11" activePane="bottomRight" state="frozen"/>
      <selection pane="topRight" activeCell="C1" sqref="C1"/>
      <selection pane="bottomLeft" activeCell="A10" sqref="A10"/>
      <selection pane="bottomRight" activeCell="L66" sqref="L66"/>
    </sheetView>
  </sheetViews>
  <sheetFormatPr baseColWidth="10" defaultRowHeight="15.75" outlineLevelRow="2" x14ac:dyDescent="0.25"/>
  <cols>
    <col min="1" max="1" width="44.25" style="4" customWidth="1"/>
    <col min="2" max="2" width="5.25" style="2" customWidth="1"/>
    <col min="3" max="13" width="11" style="4" customWidth="1"/>
    <col min="14" max="15" width="11.25" style="4" customWidth="1"/>
    <col min="16" max="16384" width="11" style="4"/>
  </cols>
  <sheetData>
    <row r="1" spans="1:235" ht="16.5" x14ac:dyDescent="0.25">
      <c r="A1" s="1" t="s">
        <v>0</v>
      </c>
      <c r="P1"/>
    </row>
    <row r="2" spans="1:235" ht="16.5" x14ac:dyDescent="0.25">
      <c r="A2" s="1" t="s">
        <v>1</v>
      </c>
      <c r="P2"/>
    </row>
    <row r="3" spans="1:235" ht="16.5" x14ac:dyDescent="0.25">
      <c r="A3" s="53" t="s">
        <v>55</v>
      </c>
      <c r="P3"/>
    </row>
    <row r="4" spans="1:235" ht="8.25" customHeight="1" x14ac:dyDescent="0.25">
      <c r="A4" s="5"/>
      <c r="B4" s="6"/>
      <c r="P4"/>
    </row>
    <row r="5" spans="1:235" ht="16.5" x14ac:dyDescent="0.25">
      <c r="A5" s="7" t="s">
        <v>56</v>
      </c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</row>
    <row r="6" spans="1:235" ht="16.5" x14ac:dyDescent="0.25">
      <c r="A6" s="9" t="s">
        <v>2</v>
      </c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</row>
    <row r="7" spans="1:235" ht="16.5" x14ac:dyDescent="0.25">
      <c r="A7" s="10" t="s">
        <v>3</v>
      </c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</row>
    <row r="8" spans="1:235" ht="6" customHeight="1" thickBot="1" x14ac:dyDescent="0.3">
      <c r="A8" s="11"/>
      <c r="P8"/>
    </row>
    <row r="9" spans="1:235" s="13" customFormat="1" ht="16.5" customHeight="1" x14ac:dyDescent="0.25">
      <c r="A9" s="55"/>
      <c r="B9" s="12"/>
      <c r="C9" s="57">
        <v>2003</v>
      </c>
      <c r="D9" s="57">
        <v>2004</v>
      </c>
      <c r="E9" s="57">
        <v>2005</v>
      </c>
      <c r="F9" s="57">
        <v>2006</v>
      </c>
      <c r="G9" s="57">
        <v>2007</v>
      </c>
      <c r="H9" s="57">
        <v>2008</v>
      </c>
      <c r="I9" s="57">
        <v>2009</v>
      </c>
      <c r="J9" s="57">
        <v>2010</v>
      </c>
      <c r="K9" s="57">
        <v>2011</v>
      </c>
      <c r="L9" s="57">
        <v>2012</v>
      </c>
      <c r="M9" s="57">
        <v>2013</v>
      </c>
      <c r="N9" s="57">
        <v>2014</v>
      </c>
      <c r="O9" s="57" t="s">
        <v>57</v>
      </c>
      <c r="P9"/>
    </row>
    <row r="10" spans="1:235" s="13" customFormat="1" ht="18" customHeight="1" thickBot="1" x14ac:dyDescent="0.3">
      <c r="A10" s="56"/>
      <c r="B10" s="1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/>
    </row>
    <row r="11" spans="1:235" s="19" customFormat="1" x14ac:dyDescent="0.25">
      <c r="A11" s="15" t="s">
        <v>4</v>
      </c>
      <c r="B11" s="16"/>
      <c r="C11" s="17">
        <f t="shared" ref="C11:N11" si="0">+C13+C22+C24+C34</f>
        <v>6064.968784228</v>
      </c>
      <c r="D11" s="17">
        <f t="shared" si="0"/>
        <v>7648.4318155849996</v>
      </c>
      <c r="E11" s="17">
        <f t="shared" si="0"/>
        <v>8429.7130498839997</v>
      </c>
      <c r="F11" s="17">
        <f t="shared" si="0"/>
        <v>9555.8976265189995</v>
      </c>
      <c r="G11" s="17">
        <f t="shared" si="0"/>
        <v>10812.367452261</v>
      </c>
      <c r="H11" s="17">
        <f t="shared" si="0"/>
        <v>12719.112737866</v>
      </c>
      <c r="I11" s="17">
        <f t="shared" si="0"/>
        <v>13877.824444671998</v>
      </c>
      <c r="J11" s="17">
        <f t="shared" si="0"/>
        <v>16242.142534993001</v>
      </c>
      <c r="K11" s="17">
        <f t="shared" si="0"/>
        <v>18969.101347512002</v>
      </c>
      <c r="L11" s="17">
        <f t="shared" si="0"/>
        <v>20636.708561405001</v>
      </c>
      <c r="M11" s="17">
        <f t="shared" si="0"/>
        <v>21448.881858851997</v>
      </c>
      <c r="N11" s="17">
        <f t="shared" si="0"/>
        <v>24694.788905001005</v>
      </c>
      <c r="O11" s="17">
        <v>26564.918131436003</v>
      </c>
      <c r="P11" s="18"/>
    </row>
    <row r="12" spans="1:235" s="23" customFormat="1" ht="6.75" customHeight="1" x14ac:dyDescent="0.25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8"/>
    </row>
    <row r="13" spans="1:235" s="23" customFormat="1" outlineLevel="1" x14ac:dyDescent="0.25">
      <c r="A13" s="23" t="s">
        <v>5</v>
      </c>
      <c r="B13" s="24"/>
      <c r="C13" s="25">
        <f t="shared" ref="C13:J13" si="1">+C14+C15+C18+C19+C20</f>
        <v>3675.8208073330002</v>
      </c>
      <c r="D13" s="25">
        <f t="shared" si="1"/>
        <v>4929.1653798099996</v>
      </c>
      <c r="E13" s="25">
        <f t="shared" si="1"/>
        <v>5470.22275111</v>
      </c>
      <c r="F13" s="25">
        <f t="shared" si="1"/>
        <v>6294.021115734</v>
      </c>
      <c r="G13" s="25">
        <f t="shared" si="1"/>
        <v>7018.6391613169999</v>
      </c>
      <c r="H13" s="25">
        <f t="shared" si="1"/>
        <v>8655.9827166129999</v>
      </c>
      <c r="I13" s="25">
        <f t="shared" si="1"/>
        <v>9206.7160428409989</v>
      </c>
      <c r="J13" s="25">
        <f t="shared" si="1"/>
        <v>11405.527413327001</v>
      </c>
      <c r="K13" s="25">
        <f>+K14+K15+K18+K19+K20</f>
        <v>13210.599068853</v>
      </c>
      <c r="L13" s="25">
        <f>+L14+L15+L18+L19+L20</f>
        <v>13870.460750846001</v>
      </c>
      <c r="M13" s="25">
        <f>+M14+M15+M18+M19+M20</f>
        <v>14789.359961298998</v>
      </c>
      <c r="N13" s="25">
        <f>+N14+N15+N18+N19+N20</f>
        <v>17484.939051402005</v>
      </c>
      <c r="O13" s="25">
        <v>18087.002536334003</v>
      </c>
      <c r="P13" s="18"/>
    </row>
    <row r="14" spans="1:235" s="29" customFormat="1" x14ac:dyDescent="0.25">
      <c r="A14" s="26" t="s">
        <v>6</v>
      </c>
      <c r="B14" s="27"/>
      <c r="C14" s="28">
        <v>561.51113217199998</v>
      </c>
      <c r="D14" s="28">
        <v>901.33950377299993</v>
      </c>
      <c r="E14" s="28">
        <v>929.28013412100006</v>
      </c>
      <c r="F14" s="28">
        <v>1018.0124991729999</v>
      </c>
      <c r="G14" s="28">
        <v>1228.524630032</v>
      </c>
      <c r="H14" s="28">
        <v>1573.1824131980002</v>
      </c>
      <c r="I14" s="28">
        <v>2192.9469571860004</v>
      </c>
      <c r="J14" s="28">
        <v>2095.5998242239998</v>
      </c>
      <c r="K14" s="28">
        <v>2610.6091130709997</v>
      </c>
      <c r="L14" s="28">
        <v>2903.2390727749998</v>
      </c>
      <c r="M14" s="28">
        <v>3097.5763318499999</v>
      </c>
      <c r="N14" s="28">
        <v>3681.5489930260001</v>
      </c>
      <c r="O14" s="28">
        <v>3917.5351975480007</v>
      </c>
      <c r="P14" s="18"/>
    </row>
    <row r="15" spans="1:235" s="29" customFormat="1" x14ac:dyDescent="0.25">
      <c r="A15" s="26" t="s">
        <v>7</v>
      </c>
      <c r="B15" s="27"/>
      <c r="C15" s="28">
        <f t="shared" ref="C15:J15" si="2">+C16+C17</f>
        <v>2436.2961401490002</v>
      </c>
      <c r="D15" s="28">
        <f t="shared" si="2"/>
        <v>2924.75023289</v>
      </c>
      <c r="E15" s="28">
        <f t="shared" si="2"/>
        <v>3388.7566781689998</v>
      </c>
      <c r="F15" s="28">
        <f t="shared" si="2"/>
        <v>4071.7102434500002</v>
      </c>
      <c r="G15" s="28">
        <f t="shared" si="2"/>
        <v>4830.7983376150005</v>
      </c>
      <c r="H15" s="28">
        <f t="shared" si="2"/>
        <v>5902.8917899589997</v>
      </c>
      <c r="I15" s="28">
        <f t="shared" si="2"/>
        <v>5941.81048388</v>
      </c>
      <c r="J15" s="28">
        <f t="shared" si="2"/>
        <v>7685.687014430001</v>
      </c>
      <c r="K15" s="28">
        <f>+K16+K17</f>
        <v>8804.7507947809991</v>
      </c>
      <c r="L15" s="28">
        <f>+L16+L17</f>
        <v>9222.3703644090001</v>
      </c>
      <c r="M15" s="28">
        <f>+M16+M17</f>
        <v>9939.0462610920003</v>
      </c>
      <c r="N15" s="28">
        <f>+N16+N17</f>
        <v>11830.827401138002</v>
      </c>
      <c r="O15" s="28">
        <v>12223.937370976</v>
      </c>
      <c r="P15" s="18"/>
    </row>
    <row r="16" spans="1:235" s="29" customFormat="1" x14ac:dyDescent="0.25">
      <c r="A16" s="26" t="s">
        <v>8</v>
      </c>
      <c r="B16" s="27"/>
      <c r="C16" s="28">
        <v>1723.380765012</v>
      </c>
      <c r="D16" s="28">
        <v>1973.905624087</v>
      </c>
      <c r="E16" s="28">
        <v>2442.5615252349999</v>
      </c>
      <c r="F16" s="28">
        <v>2979.733840293</v>
      </c>
      <c r="G16" s="28">
        <v>3521.3161875220003</v>
      </c>
      <c r="H16" s="28">
        <v>4513.2594947420002</v>
      </c>
      <c r="I16" s="28">
        <v>4450.1025001529997</v>
      </c>
      <c r="J16" s="28">
        <v>5908.1027683280008</v>
      </c>
      <c r="K16" s="28">
        <v>6785.7168807279995</v>
      </c>
      <c r="L16" s="28">
        <v>7078.6861601170003</v>
      </c>
      <c r="M16" s="28">
        <v>7883.6971705280002</v>
      </c>
      <c r="N16" s="28">
        <v>9333.0245262950011</v>
      </c>
      <c r="O16" s="28">
        <v>9797.1180393909999</v>
      </c>
      <c r="P16" s="18"/>
    </row>
    <row r="17" spans="1:16" s="29" customFormat="1" x14ac:dyDescent="0.25">
      <c r="A17" s="26" t="s">
        <v>9</v>
      </c>
      <c r="B17" s="27"/>
      <c r="C17" s="28">
        <v>712.91537513699996</v>
      </c>
      <c r="D17" s="28">
        <v>950.84460880300003</v>
      </c>
      <c r="E17" s="28">
        <v>946.19515293400002</v>
      </c>
      <c r="F17" s="28">
        <v>1091.976403157</v>
      </c>
      <c r="G17" s="28">
        <v>1309.482150093</v>
      </c>
      <c r="H17" s="28">
        <v>1389.6322952169999</v>
      </c>
      <c r="I17" s="28">
        <v>1491.7079837270001</v>
      </c>
      <c r="J17" s="28">
        <v>1777.584246102</v>
      </c>
      <c r="K17" s="28">
        <v>2019.033914053</v>
      </c>
      <c r="L17" s="28">
        <v>2143.6842042920002</v>
      </c>
      <c r="M17" s="28">
        <v>2055.3490905640001</v>
      </c>
      <c r="N17" s="28">
        <v>2497.8028748430002</v>
      </c>
      <c r="O17" s="28">
        <v>2426.8193315849999</v>
      </c>
      <c r="P17" s="18"/>
    </row>
    <row r="18" spans="1:16" s="29" customFormat="1" x14ac:dyDescent="0.25">
      <c r="A18" s="26" t="s">
        <v>10</v>
      </c>
      <c r="B18" s="27"/>
      <c r="C18" s="28">
        <v>0</v>
      </c>
      <c r="D18" s="28">
        <v>0</v>
      </c>
      <c r="E18" s="28">
        <v>0</v>
      </c>
      <c r="F18" s="28">
        <v>0</v>
      </c>
      <c r="G18" s="28">
        <v>2.8141999999999999E-5</v>
      </c>
      <c r="H18" s="28">
        <v>1E-4</v>
      </c>
      <c r="I18" s="28">
        <v>1E-4</v>
      </c>
      <c r="J18" s="28">
        <v>0</v>
      </c>
      <c r="K18" s="28">
        <v>0</v>
      </c>
      <c r="L18" s="28">
        <v>0</v>
      </c>
      <c r="M18" s="28">
        <v>6.5322999999999998E-4</v>
      </c>
      <c r="N18" s="28">
        <v>0</v>
      </c>
      <c r="O18" s="28">
        <v>0</v>
      </c>
      <c r="P18" s="18"/>
    </row>
    <row r="19" spans="1:16" s="29" customFormat="1" x14ac:dyDescent="0.25">
      <c r="A19" s="26" t="s">
        <v>11</v>
      </c>
      <c r="B19" s="27"/>
      <c r="C19" s="28">
        <v>549.62719754600016</v>
      </c>
      <c r="D19" s="28">
        <v>911.41808690599998</v>
      </c>
      <c r="E19" s="28">
        <v>770.14584574500009</v>
      </c>
      <c r="F19" s="28">
        <v>779.97867603799989</v>
      </c>
      <c r="G19" s="28">
        <v>837.61394304100008</v>
      </c>
      <c r="H19" s="28">
        <v>1061.6236803990002</v>
      </c>
      <c r="I19" s="28">
        <v>977.42308258699995</v>
      </c>
      <c r="J19" s="28">
        <v>1525.6184109400001</v>
      </c>
      <c r="K19" s="28">
        <v>1703.9554732360002</v>
      </c>
      <c r="L19" s="28">
        <v>1642.0806379520002</v>
      </c>
      <c r="M19" s="28">
        <v>1631.907715647</v>
      </c>
      <c r="N19" s="28">
        <v>1787.7074124220001</v>
      </c>
      <c r="O19" s="28">
        <v>1672.417022973</v>
      </c>
      <c r="P19" s="18"/>
    </row>
    <row r="20" spans="1:16" s="29" customFormat="1" x14ac:dyDescent="0.25">
      <c r="A20" s="30" t="s">
        <v>12</v>
      </c>
      <c r="B20" s="27"/>
      <c r="C20" s="28">
        <v>128.38633746599999</v>
      </c>
      <c r="D20" s="28">
        <v>191.65755624099998</v>
      </c>
      <c r="E20" s="28">
        <v>382.04009307500002</v>
      </c>
      <c r="F20" s="28">
        <v>424.31969707299999</v>
      </c>
      <c r="G20" s="28">
        <v>121.70222248699999</v>
      </c>
      <c r="H20" s="28">
        <v>118.284733057</v>
      </c>
      <c r="I20" s="28">
        <v>94.535419187999992</v>
      </c>
      <c r="J20" s="28">
        <v>98.622163733000008</v>
      </c>
      <c r="K20" s="28">
        <v>91.283687764999982</v>
      </c>
      <c r="L20" s="28">
        <v>102.77067571000001</v>
      </c>
      <c r="M20" s="28">
        <v>120.82899947999999</v>
      </c>
      <c r="N20" s="28">
        <v>184.85524481600001</v>
      </c>
      <c r="O20" s="28">
        <v>273.11294483700004</v>
      </c>
      <c r="P20" s="18"/>
    </row>
    <row r="21" spans="1:16" s="29" customFormat="1" ht="6" customHeight="1" x14ac:dyDescent="0.25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"/>
    </row>
    <row r="22" spans="1:16" s="31" customFormat="1" outlineLevel="2" x14ac:dyDescent="0.25">
      <c r="A22" s="23" t="s">
        <v>13</v>
      </c>
      <c r="B22" s="24"/>
      <c r="C22" s="25">
        <v>369.42158745</v>
      </c>
      <c r="D22" s="25">
        <v>439.65761081799997</v>
      </c>
      <c r="E22" s="25">
        <v>541.31002588299998</v>
      </c>
      <c r="F22" s="25">
        <v>559.77370644200005</v>
      </c>
      <c r="G22" s="25">
        <v>752.13248582899996</v>
      </c>
      <c r="H22" s="25">
        <v>906.65336585700004</v>
      </c>
      <c r="I22" s="25">
        <v>1019.3789112889999</v>
      </c>
      <c r="J22" s="25">
        <v>1140.6535398210001</v>
      </c>
      <c r="K22" s="25">
        <v>1325.904611014</v>
      </c>
      <c r="L22" s="25">
        <v>1693.1237419429999</v>
      </c>
      <c r="M22" s="25">
        <v>1607.0651801249999</v>
      </c>
      <c r="N22" s="25">
        <v>2312.86769951</v>
      </c>
      <c r="O22" s="25">
        <v>2028.69614978</v>
      </c>
      <c r="P22" s="18"/>
    </row>
    <row r="23" spans="1:16" s="29" customFormat="1" ht="8.25" customHeight="1" x14ac:dyDescent="0.25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"/>
    </row>
    <row r="24" spans="1:16" s="31" customFormat="1" outlineLevel="2" x14ac:dyDescent="0.25">
      <c r="A24" s="23" t="s">
        <v>14</v>
      </c>
      <c r="B24" s="24"/>
      <c r="C24" s="25">
        <f t="shared" ref="C24:N24" si="3">+C25+C28+C31</f>
        <v>163.30139477400002</v>
      </c>
      <c r="D24" s="25">
        <f t="shared" si="3"/>
        <v>232.76258762799998</v>
      </c>
      <c r="E24" s="25">
        <f t="shared" si="3"/>
        <v>234.47416136600003</v>
      </c>
      <c r="F24" s="25">
        <f t="shared" si="3"/>
        <v>276.98909998200003</v>
      </c>
      <c r="G24" s="25">
        <f t="shared" si="3"/>
        <v>453.91378717500004</v>
      </c>
      <c r="H24" s="25">
        <f t="shared" si="3"/>
        <v>709.51467340900001</v>
      </c>
      <c r="I24" s="25">
        <f t="shared" si="3"/>
        <v>759.53700243100002</v>
      </c>
      <c r="J24" s="25">
        <f t="shared" si="3"/>
        <v>1007.120858869</v>
      </c>
      <c r="K24" s="25">
        <f t="shared" si="3"/>
        <v>1378.6832337730002</v>
      </c>
      <c r="L24" s="25">
        <f t="shared" si="3"/>
        <v>1224.191750321</v>
      </c>
      <c r="M24" s="25">
        <f t="shared" si="3"/>
        <v>1057.8583459490001</v>
      </c>
      <c r="N24" s="25">
        <f t="shared" si="3"/>
        <v>1078.7202283829999</v>
      </c>
      <c r="O24" s="25">
        <v>1277.560129236</v>
      </c>
      <c r="P24" s="18"/>
    </row>
    <row r="25" spans="1:16" s="29" customFormat="1" x14ac:dyDescent="0.25">
      <c r="A25" s="26" t="s">
        <v>15</v>
      </c>
      <c r="B25" s="27"/>
      <c r="C25" s="28">
        <v>0</v>
      </c>
      <c r="D25" s="28">
        <v>21.837709556999997</v>
      </c>
      <c r="E25" s="28">
        <v>40.17895884</v>
      </c>
      <c r="F25" s="28">
        <v>36.605339762</v>
      </c>
      <c r="G25" s="28">
        <v>103.705811692</v>
      </c>
      <c r="H25" s="28">
        <v>238.63466528499998</v>
      </c>
      <c r="I25" s="28">
        <v>218.336843155</v>
      </c>
      <c r="J25" s="28">
        <v>144.59534732500001</v>
      </c>
      <c r="K25" s="28">
        <v>134.12665729899999</v>
      </c>
      <c r="L25" s="28">
        <v>88.255628668</v>
      </c>
      <c r="M25" s="28">
        <v>82.440176671999993</v>
      </c>
      <c r="N25" s="28">
        <v>102.242938084</v>
      </c>
      <c r="O25" s="28">
        <v>159.03061899999997</v>
      </c>
      <c r="P25" s="18"/>
    </row>
    <row r="26" spans="1:16" s="29" customFormat="1" ht="15.75" hidden="1" customHeight="1" x14ac:dyDescent="0.25">
      <c r="A26" s="32" t="s">
        <v>16</v>
      </c>
      <c r="B26" s="27"/>
      <c r="C26" s="28">
        <v>0</v>
      </c>
      <c r="D26" s="28">
        <v>21.837709556999997</v>
      </c>
      <c r="E26" s="28">
        <v>40.17895884</v>
      </c>
      <c r="F26" s="28">
        <v>36.605339762</v>
      </c>
      <c r="G26" s="28">
        <v>103.705811692</v>
      </c>
      <c r="H26" s="28">
        <v>238.63466528499998</v>
      </c>
      <c r="I26" s="28">
        <v>6.4586224860000003</v>
      </c>
      <c r="J26" s="28">
        <v>10.377810154000001</v>
      </c>
      <c r="K26" s="28">
        <v>4.4364550129999998</v>
      </c>
      <c r="L26" s="28">
        <v>2.2093978060000001</v>
      </c>
      <c r="M26" s="28">
        <v>19.534689676999999</v>
      </c>
      <c r="N26" s="28">
        <v>1.9769637799999999</v>
      </c>
      <c r="O26" s="28">
        <v>1.0076647569999999</v>
      </c>
      <c r="P26" s="18"/>
    </row>
    <row r="27" spans="1:16" s="29" customFormat="1" ht="15.75" hidden="1" customHeight="1" x14ac:dyDescent="0.25">
      <c r="A27" s="32" t="s">
        <v>17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211.878220669</v>
      </c>
      <c r="J27" s="28">
        <v>134.217537171</v>
      </c>
      <c r="K27" s="28">
        <v>129.69020228599999</v>
      </c>
      <c r="L27" s="28">
        <v>86.046230862000002</v>
      </c>
      <c r="M27" s="28">
        <v>62.905486994999997</v>
      </c>
      <c r="N27" s="28">
        <v>100.265974304</v>
      </c>
      <c r="O27" s="28">
        <v>158.02295424299999</v>
      </c>
      <c r="P27" s="18"/>
    </row>
    <row r="28" spans="1:16" s="29" customFormat="1" x14ac:dyDescent="0.25">
      <c r="A28" s="26" t="s">
        <v>18</v>
      </c>
      <c r="B28" s="27"/>
      <c r="C28" s="28">
        <v>47.612043800000002</v>
      </c>
      <c r="D28" s="28">
        <v>11.439067982000001</v>
      </c>
      <c r="E28" s="28">
        <v>18.432618598000001</v>
      </c>
      <c r="F28" s="28">
        <v>15.276066736000001</v>
      </c>
      <c r="G28" s="28">
        <v>112.647635259</v>
      </c>
      <c r="H28" s="28">
        <v>33.954546112000003</v>
      </c>
      <c r="I28" s="28">
        <v>30.640464744999999</v>
      </c>
      <c r="J28" s="28">
        <v>193.25185896099998</v>
      </c>
      <c r="K28" s="28">
        <v>515.45179050000002</v>
      </c>
      <c r="L28" s="28">
        <v>333.48050302300004</v>
      </c>
      <c r="M28" s="28">
        <v>136.11444334800001</v>
      </c>
      <c r="N28" s="28">
        <v>139.14965809200001</v>
      </c>
      <c r="O28" s="28">
        <v>152.43787070599996</v>
      </c>
      <c r="P28" s="18"/>
    </row>
    <row r="29" spans="1:16" s="29" customFormat="1" ht="15.75" hidden="1" customHeight="1" x14ac:dyDescent="0.25">
      <c r="A29" s="32" t="s">
        <v>16</v>
      </c>
      <c r="B29" s="27"/>
      <c r="C29" s="28">
        <v>47.612043800000002</v>
      </c>
      <c r="D29" s="28">
        <v>11.439067982000001</v>
      </c>
      <c r="E29" s="28">
        <v>18.432618598000001</v>
      </c>
      <c r="F29" s="28">
        <v>15.276066736000001</v>
      </c>
      <c r="G29" s="28">
        <v>112.647635259</v>
      </c>
      <c r="H29" s="28">
        <v>33.954546112000003</v>
      </c>
      <c r="I29" s="28">
        <v>6.9362207939999996</v>
      </c>
      <c r="J29" s="28">
        <v>8.3161931339999988</v>
      </c>
      <c r="K29" s="28">
        <v>1.7104657400000001</v>
      </c>
      <c r="L29" s="28">
        <v>0</v>
      </c>
      <c r="M29" s="28">
        <v>0</v>
      </c>
      <c r="N29" s="28">
        <v>0</v>
      </c>
      <c r="O29" s="28">
        <v>4.541016116999999</v>
      </c>
      <c r="P29" s="18"/>
    </row>
    <row r="30" spans="1:16" s="29" customFormat="1" ht="15.75" hidden="1" customHeight="1" x14ac:dyDescent="0.25">
      <c r="A30" s="32" t="s">
        <v>17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23.704243950999999</v>
      </c>
      <c r="J30" s="28">
        <v>184.93566582699998</v>
      </c>
      <c r="K30" s="28">
        <v>513.74132476</v>
      </c>
      <c r="L30" s="28">
        <v>333.48050302300004</v>
      </c>
      <c r="M30" s="28">
        <v>136.11444334800001</v>
      </c>
      <c r="N30" s="28">
        <v>139.14965809200001</v>
      </c>
      <c r="O30" s="28">
        <v>147.89685458899996</v>
      </c>
      <c r="P30" s="18"/>
    </row>
    <row r="31" spans="1:16" s="29" customFormat="1" x14ac:dyDescent="0.25">
      <c r="A31" s="26" t="s">
        <v>19</v>
      </c>
      <c r="B31" s="27"/>
      <c r="C31" s="28">
        <v>115.68935097400001</v>
      </c>
      <c r="D31" s="28">
        <v>199.48581008899998</v>
      </c>
      <c r="E31" s="28">
        <v>175.86258392800002</v>
      </c>
      <c r="F31" s="28">
        <v>225.10769348400001</v>
      </c>
      <c r="G31" s="28">
        <v>237.56034022400002</v>
      </c>
      <c r="H31" s="28">
        <v>436.92546201200003</v>
      </c>
      <c r="I31" s="28">
        <v>510.55969453099999</v>
      </c>
      <c r="J31" s="28">
        <v>669.27365258300006</v>
      </c>
      <c r="K31" s="28">
        <v>729.10478597400004</v>
      </c>
      <c r="L31" s="28">
        <v>802.45561863</v>
      </c>
      <c r="M31" s="28">
        <v>839.30372592900005</v>
      </c>
      <c r="N31" s="28">
        <v>837.32763220699997</v>
      </c>
      <c r="O31" s="28">
        <v>966.09163953000007</v>
      </c>
      <c r="P31" s="18"/>
    </row>
    <row r="32" spans="1:16" s="29" customFormat="1" ht="15.75" hidden="1" customHeight="1" x14ac:dyDescent="0.25">
      <c r="A32" s="32" t="s">
        <v>16</v>
      </c>
      <c r="B32" s="27"/>
      <c r="C32" s="28">
        <v>109.983350974</v>
      </c>
      <c r="D32" s="28">
        <v>189.37059561699999</v>
      </c>
      <c r="E32" s="28">
        <v>175.86258392800002</v>
      </c>
      <c r="F32" s="28">
        <v>225.10769348400001</v>
      </c>
      <c r="G32" s="28">
        <v>237.56034022400002</v>
      </c>
      <c r="H32" s="28">
        <v>436.92546201200003</v>
      </c>
      <c r="I32" s="28">
        <v>510.55969453099999</v>
      </c>
      <c r="J32" s="28">
        <v>669.27365258300006</v>
      </c>
      <c r="K32" s="28">
        <v>729.10478597400004</v>
      </c>
      <c r="L32" s="28">
        <v>802.45561863</v>
      </c>
      <c r="M32" s="28">
        <v>839.30372592900005</v>
      </c>
      <c r="N32" s="28">
        <v>837.32763220699997</v>
      </c>
      <c r="O32" s="28">
        <v>966.09163953000007</v>
      </c>
      <c r="P32" s="18"/>
    </row>
    <row r="33" spans="1:16" s="29" customFormat="1" ht="15.75" hidden="1" customHeight="1" x14ac:dyDescent="0.25">
      <c r="A33" s="32" t="s">
        <v>17</v>
      </c>
      <c r="B33" s="27"/>
      <c r="C33" s="28">
        <v>5.7060000000000004</v>
      </c>
      <c r="D33" s="28">
        <v>10.115214472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18"/>
    </row>
    <row r="34" spans="1:16" s="31" customFormat="1" outlineLevel="2" x14ac:dyDescent="0.25">
      <c r="A34" s="23" t="s">
        <v>20</v>
      </c>
      <c r="B34" s="24"/>
      <c r="C34" s="25">
        <f t="shared" ref="C34:J34" si="4">+C35+C38+C41</f>
        <v>1856.4249946709999</v>
      </c>
      <c r="D34" s="25">
        <f t="shared" si="4"/>
        <v>2046.8462373290001</v>
      </c>
      <c r="E34" s="25">
        <f t="shared" si="4"/>
        <v>2183.7061115249999</v>
      </c>
      <c r="F34" s="25">
        <f t="shared" si="4"/>
        <v>2425.1137043609997</v>
      </c>
      <c r="G34" s="25">
        <f t="shared" si="4"/>
        <v>2587.6820179399997</v>
      </c>
      <c r="H34" s="25">
        <f t="shared" si="4"/>
        <v>2446.9619819869999</v>
      </c>
      <c r="I34" s="25">
        <f t="shared" si="4"/>
        <v>2892.1924881109999</v>
      </c>
      <c r="J34" s="25">
        <f t="shared" si="4"/>
        <v>2688.8407229759996</v>
      </c>
      <c r="K34" s="25">
        <f>+K35+K38+K41</f>
        <v>3053.9144338720002</v>
      </c>
      <c r="L34" s="25">
        <f>+L35+L38+L41</f>
        <v>3848.9323182950002</v>
      </c>
      <c r="M34" s="25">
        <f>+M35+M38+M41</f>
        <v>3994.5983714789995</v>
      </c>
      <c r="N34" s="25">
        <f>+N35+N38+N41</f>
        <v>3818.2619257059996</v>
      </c>
      <c r="O34" s="25">
        <v>5171.6593160859993</v>
      </c>
      <c r="P34" s="18"/>
    </row>
    <row r="35" spans="1:16" s="29" customFormat="1" x14ac:dyDescent="0.25">
      <c r="A35" s="26" t="s">
        <v>21</v>
      </c>
      <c r="B35" s="27"/>
      <c r="C35" s="28">
        <v>1494.3801252870001</v>
      </c>
      <c r="D35" s="28">
        <v>1465.583962573</v>
      </c>
      <c r="E35" s="28">
        <v>1662.5447736489996</v>
      </c>
      <c r="F35" s="28">
        <v>1667.6909549129998</v>
      </c>
      <c r="G35" s="28">
        <v>1605.3985341359999</v>
      </c>
      <c r="H35" s="28">
        <v>1470.9329024889998</v>
      </c>
      <c r="I35" s="28">
        <v>1740.118994642</v>
      </c>
      <c r="J35" s="28">
        <v>2046.5545956499998</v>
      </c>
      <c r="K35" s="28">
        <v>2367.6906203680001</v>
      </c>
      <c r="L35" s="28">
        <v>2557.15147308</v>
      </c>
      <c r="M35" s="28">
        <v>2276.4879610329995</v>
      </c>
      <c r="N35" s="28">
        <v>2128.6662884089997</v>
      </c>
      <c r="O35" s="28">
        <v>2510.3875635619997</v>
      </c>
      <c r="P35" s="18"/>
    </row>
    <row r="36" spans="1:16" s="29" customFormat="1" x14ac:dyDescent="0.25">
      <c r="A36" s="26" t="s">
        <v>22</v>
      </c>
      <c r="B36" s="27"/>
      <c r="C36" s="28">
        <v>1443.9675236309999</v>
      </c>
      <c r="D36" s="28">
        <v>1422.3834829150001</v>
      </c>
      <c r="E36" s="28">
        <v>1550.5029245149999</v>
      </c>
      <c r="F36" s="28">
        <v>1566.767023208</v>
      </c>
      <c r="G36" s="28">
        <v>1539.655815033</v>
      </c>
      <c r="H36" s="28">
        <v>1418.59668683</v>
      </c>
      <c r="I36" s="28">
        <v>1709.722398377</v>
      </c>
      <c r="J36" s="28">
        <v>1434.7346115009998</v>
      </c>
      <c r="K36" s="28">
        <v>1333.8985470989999</v>
      </c>
      <c r="L36" s="28">
        <v>1842.628150623</v>
      </c>
      <c r="M36" s="28">
        <v>1466.7256616959999</v>
      </c>
      <c r="N36" s="28">
        <v>1431.2074795589997</v>
      </c>
      <c r="O36" s="28">
        <v>1808.2472523469996</v>
      </c>
      <c r="P36" s="18"/>
    </row>
    <row r="37" spans="1:16" s="29" customFormat="1" x14ac:dyDescent="0.25">
      <c r="A37" s="33" t="s">
        <v>23</v>
      </c>
      <c r="B37" s="27"/>
      <c r="C37" s="28">
        <v>50.4126016559999</v>
      </c>
      <c r="D37" s="28">
        <v>43.200479657999935</v>
      </c>
      <c r="E37" s="28">
        <v>112.04184913399979</v>
      </c>
      <c r="F37" s="28">
        <v>100.92393170499987</v>
      </c>
      <c r="G37" s="28">
        <v>65.742719102999899</v>
      </c>
      <c r="H37" s="28">
        <v>52.336215658999983</v>
      </c>
      <c r="I37" s="28">
        <v>30.39659626500006</v>
      </c>
      <c r="J37" s="28">
        <v>94.432784148999957</v>
      </c>
      <c r="K37" s="28">
        <v>330.01318747799985</v>
      </c>
      <c r="L37" s="28">
        <v>437.12448737900007</v>
      </c>
      <c r="M37" s="28">
        <v>809.76229933699983</v>
      </c>
      <c r="N37" s="28">
        <v>697.4588088500002</v>
      </c>
      <c r="O37" s="28">
        <v>702.140311215</v>
      </c>
      <c r="P37" s="18"/>
    </row>
    <row r="38" spans="1:16" s="29" customFormat="1" x14ac:dyDescent="0.25">
      <c r="A38" s="26" t="s">
        <v>24</v>
      </c>
      <c r="B38" s="27"/>
      <c r="C38" s="28">
        <v>352.572484057</v>
      </c>
      <c r="D38" s="28">
        <v>559.58114968700011</v>
      </c>
      <c r="E38" s="28">
        <v>479.74576689599996</v>
      </c>
      <c r="F38" s="28">
        <v>724.60088934200007</v>
      </c>
      <c r="G38" s="28">
        <v>933.12060769699997</v>
      </c>
      <c r="H38" s="28">
        <v>930.48271040200007</v>
      </c>
      <c r="I38" s="28">
        <v>1029.97546672</v>
      </c>
      <c r="J38" s="28">
        <v>594.51854649400002</v>
      </c>
      <c r="K38" s="28">
        <v>633.08044538399986</v>
      </c>
      <c r="L38" s="28">
        <v>1187.963187068</v>
      </c>
      <c r="M38" s="28">
        <v>1657.6234671540001</v>
      </c>
      <c r="N38" s="28">
        <v>1611.9853468279998</v>
      </c>
      <c r="O38" s="28">
        <v>2487.3630329279999</v>
      </c>
      <c r="P38" s="18"/>
    </row>
    <row r="39" spans="1:16" s="29" customFormat="1" x14ac:dyDescent="0.25">
      <c r="A39" s="26" t="s">
        <v>25</v>
      </c>
      <c r="B39" s="27"/>
      <c r="C39" s="28">
        <v>47.673341796000003</v>
      </c>
      <c r="D39" s="28">
        <v>220.47400536700002</v>
      </c>
      <c r="E39" s="28">
        <v>100.534597409</v>
      </c>
      <c r="F39" s="28">
        <v>316.12173777100003</v>
      </c>
      <c r="G39" s="28">
        <v>502.59458493</v>
      </c>
      <c r="H39" s="28">
        <v>453.74396692799996</v>
      </c>
      <c r="I39" s="28">
        <v>556.79499999999996</v>
      </c>
      <c r="J39" s="28">
        <v>0</v>
      </c>
      <c r="K39" s="28">
        <v>0</v>
      </c>
      <c r="L39" s="28">
        <v>466.46346840000001</v>
      </c>
      <c r="M39" s="28">
        <v>906.27177363500005</v>
      </c>
      <c r="N39" s="28">
        <v>651.659616637</v>
      </c>
      <c r="O39" s="28">
        <v>1433.2595837790002</v>
      </c>
      <c r="P39" s="18"/>
    </row>
    <row r="40" spans="1:16" s="29" customFormat="1" x14ac:dyDescent="0.25">
      <c r="A40" s="33" t="s">
        <v>26</v>
      </c>
      <c r="B40" s="27"/>
      <c r="C40" s="28">
        <v>304.89914226100001</v>
      </c>
      <c r="D40" s="28">
        <v>339.10714432000003</v>
      </c>
      <c r="E40" s="28">
        <v>379.21116948699995</v>
      </c>
      <c r="F40" s="28">
        <v>408.47915157099999</v>
      </c>
      <c r="G40" s="28">
        <v>430.52602276700003</v>
      </c>
      <c r="H40" s="28">
        <v>476.73874347399999</v>
      </c>
      <c r="I40" s="28">
        <v>473.18046671999997</v>
      </c>
      <c r="J40" s="28">
        <v>594.51854649400002</v>
      </c>
      <c r="K40" s="28">
        <v>633.08044538399986</v>
      </c>
      <c r="L40" s="28">
        <v>721.49971866800013</v>
      </c>
      <c r="M40" s="28">
        <v>751.35169351899992</v>
      </c>
      <c r="N40" s="28">
        <v>960.32573019099993</v>
      </c>
      <c r="O40" s="28">
        <v>1054.1034491489997</v>
      </c>
      <c r="P40" s="18"/>
    </row>
    <row r="41" spans="1:16" s="29" customFormat="1" x14ac:dyDescent="0.25">
      <c r="A41" s="26" t="s">
        <v>20</v>
      </c>
      <c r="B41" s="27"/>
      <c r="C41" s="28">
        <v>9.4723853270000014</v>
      </c>
      <c r="D41" s="28">
        <v>21.681125068999997</v>
      </c>
      <c r="E41" s="28">
        <v>41.415570979999998</v>
      </c>
      <c r="F41" s="28">
        <v>32.821860106000003</v>
      </c>
      <c r="G41" s="28">
        <v>49.162876107000002</v>
      </c>
      <c r="H41" s="28">
        <v>45.546369096000006</v>
      </c>
      <c r="I41" s="28">
        <v>122.09802674900001</v>
      </c>
      <c r="J41" s="28">
        <v>47.767580832000007</v>
      </c>
      <c r="K41" s="28">
        <v>53.143368119999998</v>
      </c>
      <c r="L41" s="28">
        <v>103.817658147</v>
      </c>
      <c r="M41" s="28">
        <v>60.486943291999999</v>
      </c>
      <c r="N41" s="28">
        <v>77.610290469000006</v>
      </c>
      <c r="O41" s="28">
        <v>173.908719596</v>
      </c>
      <c r="P41" s="18"/>
    </row>
    <row r="42" spans="1:16" s="29" customFormat="1" ht="8.25" customHeight="1" x14ac:dyDescent="0.25">
      <c r="A42" s="26"/>
      <c r="B42" s="3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8"/>
    </row>
    <row r="43" spans="1:16" s="19" customFormat="1" x14ac:dyDescent="0.25">
      <c r="A43" s="35" t="s">
        <v>27</v>
      </c>
      <c r="B43" s="36"/>
      <c r="C43" s="37">
        <f t="shared" ref="C43:J43" si="5">+C44+C45+C50+C53+C54+C64+C65</f>
        <v>5184.6323293220003</v>
      </c>
      <c r="D43" s="37">
        <f t="shared" si="5"/>
        <v>5630.2483656470004</v>
      </c>
      <c r="E43" s="37">
        <f t="shared" si="5"/>
        <v>6650.4610632969989</v>
      </c>
      <c r="F43" s="37">
        <f t="shared" si="5"/>
        <v>7640.6491448030001</v>
      </c>
      <c r="G43" s="37">
        <f t="shared" si="5"/>
        <v>8584.3489568369987</v>
      </c>
      <c r="H43" s="37">
        <f t="shared" si="5"/>
        <v>9679.8230782800001</v>
      </c>
      <c r="I43" s="37">
        <f t="shared" si="5"/>
        <v>11709.097173291</v>
      </c>
      <c r="J43" s="37">
        <f t="shared" si="5"/>
        <v>12724.523446383</v>
      </c>
      <c r="K43" s="37">
        <f>+K44+K45+K50+K53+K54+K64+K65</f>
        <v>15461.231616974001</v>
      </c>
      <c r="L43" s="37">
        <f>+L44+L45+L50+L53+L54+L64+L65</f>
        <v>19569.132466353003</v>
      </c>
      <c r="M43" s="37">
        <f>+M44+M45+M50+M53+M54+M64+M65</f>
        <v>20635.308125003998</v>
      </c>
      <c r="N43" s="37">
        <f>+N44+N45+N50+N53+N54+N64+N65</f>
        <v>22932.611366717996</v>
      </c>
      <c r="O43" s="37">
        <v>25338.850653434001</v>
      </c>
      <c r="P43" s="18"/>
    </row>
    <row r="44" spans="1:16" s="29" customFormat="1" x14ac:dyDescent="0.25">
      <c r="A44" s="38" t="s">
        <v>28</v>
      </c>
      <c r="B44" s="27"/>
      <c r="C44" s="39">
        <v>2705.6169049380001</v>
      </c>
      <c r="D44" s="39">
        <v>2960.8573506120006</v>
      </c>
      <c r="E44" s="39">
        <v>3309.7429429449994</v>
      </c>
      <c r="F44" s="39">
        <v>3892.4805380110006</v>
      </c>
      <c r="G44" s="39">
        <v>4427.7531853519995</v>
      </c>
      <c r="H44" s="39">
        <v>5221.7113067650007</v>
      </c>
      <c r="I44" s="39">
        <v>6019.5099103110006</v>
      </c>
      <c r="J44" s="39">
        <v>6848.1524711679995</v>
      </c>
      <c r="K44" s="39">
        <v>7915.5245290739995</v>
      </c>
      <c r="L44" s="39">
        <v>10270.608475644001</v>
      </c>
      <c r="M44" s="39">
        <v>11439.717804411997</v>
      </c>
      <c r="N44" s="39">
        <v>12131.164810903998</v>
      </c>
      <c r="O44" s="39">
        <v>13193.775207155</v>
      </c>
      <c r="P44" s="18"/>
    </row>
    <row r="45" spans="1:16" s="29" customFormat="1" x14ac:dyDescent="0.25">
      <c r="A45" s="26" t="s">
        <v>29</v>
      </c>
      <c r="B45" s="27"/>
      <c r="C45" s="28">
        <v>406.27079581699996</v>
      </c>
      <c r="D45" s="28">
        <v>452.79364931499998</v>
      </c>
      <c r="E45" s="28">
        <v>542.535207507</v>
      </c>
      <c r="F45" s="28">
        <v>664.56881121499998</v>
      </c>
      <c r="G45" s="28">
        <v>692.41501682099999</v>
      </c>
      <c r="H45" s="28">
        <v>703.66198714099994</v>
      </c>
      <c r="I45" s="28">
        <v>1049.3339058449999</v>
      </c>
      <c r="J45" s="28">
        <v>1284.795936381</v>
      </c>
      <c r="K45" s="28">
        <v>1643.4657410670002</v>
      </c>
      <c r="L45" s="28">
        <v>1771.8607748970001</v>
      </c>
      <c r="M45" s="28">
        <v>1533.2570256799997</v>
      </c>
      <c r="N45" s="28">
        <v>2042.3459006639998</v>
      </c>
      <c r="O45" s="28">
        <v>2263.3987276590001</v>
      </c>
      <c r="P45" s="18"/>
    </row>
    <row r="46" spans="1:16" s="29" customFormat="1" x14ac:dyDescent="0.25">
      <c r="A46" s="40" t="s">
        <v>30</v>
      </c>
      <c r="B46" s="27"/>
      <c r="C46" s="28">
        <v>188.91508766600001</v>
      </c>
      <c r="D46" s="28">
        <v>200.17470357799999</v>
      </c>
      <c r="E46" s="28">
        <v>219.719246207</v>
      </c>
      <c r="F46" s="28">
        <v>264.21606797099997</v>
      </c>
      <c r="G46" s="28">
        <v>271.39419176000001</v>
      </c>
      <c r="H46" s="28">
        <v>308.13086477299998</v>
      </c>
      <c r="I46" s="28">
        <v>413.065496612</v>
      </c>
      <c r="J46" s="28">
        <v>543.49446393599999</v>
      </c>
      <c r="K46" s="28">
        <v>678.79656504299999</v>
      </c>
      <c r="L46" s="28">
        <v>782.03162590099998</v>
      </c>
      <c r="M46" s="28">
        <v>712.52697031100001</v>
      </c>
      <c r="N46" s="28">
        <v>875.07034590299997</v>
      </c>
      <c r="O46" s="28">
        <v>1061.964174662</v>
      </c>
      <c r="P46" s="18"/>
    </row>
    <row r="47" spans="1:16" s="29" customFormat="1" x14ac:dyDescent="0.25">
      <c r="A47" s="40" t="s">
        <v>31</v>
      </c>
      <c r="B47" s="27"/>
      <c r="C47" s="28">
        <v>203.38640218</v>
      </c>
      <c r="D47" s="28">
        <v>243.87499981299999</v>
      </c>
      <c r="E47" s="28">
        <v>315.05657471500001</v>
      </c>
      <c r="F47" s="28">
        <v>397.29238369000001</v>
      </c>
      <c r="G47" s="28">
        <v>418.86902711599998</v>
      </c>
      <c r="H47" s="28">
        <v>391.94385571200002</v>
      </c>
      <c r="I47" s="28">
        <v>627.83216725000011</v>
      </c>
      <c r="J47" s="28">
        <v>734.58539272400003</v>
      </c>
      <c r="K47" s="28">
        <v>960.13647051300006</v>
      </c>
      <c r="L47" s="28">
        <v>985.34809614200003</v>
      </c>
      <c r="M47" s="28">
        <v>743.96263017599995</v>
      </c>
      <c r="N47" s="28">
        <v>1087.8614350600001</v>
      </c>
      <c r="O47" s="28">
        <v>1120.8885270049998</v>
      </c>
      <c r="P47" s="18"/>
    </row>
    <row r="48" spans="1:16" s="29" customFormat="1" x14ac:dyDescent="0.25">
      <c r="A48" s="40" t="s">
        <v>32</v>
      </c>
      <c r="B48" s="27"/>
      <c r="C48" s="28">
        <v>13.969305970999999</v>
      </c>
      <c r="D48" s="28">
        <v>8.7439459240000001</v>
      </c>
      <c r="E48" s="28">
        <v>7.7593865850000006</v>
      </c>
      <c r="F48" s="28">
        <v>3.0603595540000001</v>
      </c>
      <c r="G48" s="28">
        <v>2.1517979449999998</v>
      </c>
      <c r="H48" s="28">
        <v>3.5872666559999997</v>
      </c>
      <c r="I48" s="28">
        <v>8.4362419830000004</v>
      </c>
      <c r="J48" s="28">
        <v>6.7160797209999998</v>
      </c>
      <c r="K48" s="28">
        <v>4.5327055110000005</v>
      </c>
      <c r="L48" s="28">
        <v>4.4810528539999996</v>
      </c>
      <c r="M48" s="28">
        <v>16.653200457000001</v>
      </c>
      <c r="N48" s="28">
        <v>18.341103603000001</v>
      </c>
      <c r="O48" s="28">
        <v>12.291711947</v>
      </c>
      <c r="P48" s="18"/>
    </row>
    <row r="49" spans="1:16" s="29" customFormat="1" x14ac:dyDescent="0.25">
      <c r="A49" s="40" t="s">
        <v>33</v>
      </c>
      <c r="B49" s="27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60.114224735999947</v>
      </c>
      <c r="N49" s="28">
        <v>61.07301609800011</v>
      </c>
      <c r="O49" s="28">
        <v>68.254314045000356</v>
      </c>
      <c r="P49" s="18"/>
    </row>
    <row r="50" spans="1:16" s="29" customFormat="1" x14ac:dyDescent="0.25">
      <c r="A50" s="26" t="s">
        <v>34</v>
      </c>
      <c r="B50" s="27"/>
      <c r="C50" s="28">
        <f t="shared" ref="C50:J50" si="6">+C51+C52</f>
        <v>478.83263662100001</v>
      </c>
      <c r="D50" s="28">
        <f t="shared" si="6"/>
        <v>474.23809200599999</v>
      </c>
      <c r="E50" s="28">
        <f t="shared" si="6"/>
        <v>539.69111087399995</v>
      </c>
      <c r="F50" s="28">
        <f t="shared" si="6"/>
        <v>516.25679196600004</v>
      </c>
      <c r="G50" s="28">
        <f t="shared" si="6"/>
        <v>512.61287054299999</v>
      </c>
      <c r="H50" s="28">
        <f t="shared" si="6"/>
        <v>445.14668508499994</v>
      </c>
      <c r="I50" s="28">
        <f t="shared" si="6"/>
        <v>434.45656481399999</v>
      </c>
      <c r="J50" s="28">
        <f t="shared" si="6"/>
        <v>346.34404572099999</v>
      </c>
      <c r="K50" s="28">
        <f>+K51+K52</f>
        <v>284.087723348</v>
      </c>
      <c r="L50" s="28">
        <f>+L51+L52</f>
        <v>259.16513828000001</v>
      </c>
      <c r="M50" s="28">
        <f>+M51+M52</f>
        <v>416.02152342499994</v>
      </c>
      <c r="N50" s="28">
        <f>+N51+N52</f>
        <v>526.71215532899998</v>
      </c>
      <c r="O50" s="28">
        <v>893.35071932000005</v>
      </c>
      <c r="P50" s="18"/>
    </row>
    <row r="51" spans="1:16" s="29" customFormat="1" x14ac:dyDescent="0.25">
      <c r="A51" s="40" t="s">
        <v>35</v>
      </c>
      <c r="B51" s="27"/>
      <c r="C51" s="28">
        <v>421.19218394900003</v>
      </c>
      <c r="D51" s="28">
        <v>406.50341243299999</v>
      </c>
      <c r="E51" s="28">
        <v>455.95889301699998</v>
      </c>
      <c r="F51" s="28">
        <v>462.65648040100001</v>
      </c>
      <c r="G51" s="28">
        <v>441.53344652300001</v>
      </c>
      <c r="H51" s="28">
        <v>349.91422909199997</v>
      </c>
      <c r="I51" s="28">
        <v>334.42732162499999</v>
      </c>
      <c r="J51" s="28">
        <v>234.26128726899998</v>
      </c>
      <c r="K51" s="28">
        <v>212.727248758</v>
      </c>
      <c r="L51" s="28">
        <v>200.96229365800002</v>
      </c>
      <c r="M51" s="28">
        <v>230.74535162399999</v>
      </c>
      <c r="N51" s="28">
        <v>283.51603729499999</v>
      </c>
      <c r="O51" s="28">
        <v>645.08851007700002</v>
      </c>
      <c r="P51" s="18"/>
    </row>
    <row r="52" spans="1:16" s="29" customFormat="1" x14ac:dyDescent="0.25">
      <c r="A52" s="40" t="s">
        <v>36</v>
      </c>
      <c r="B52" s="27"/>
      <c r="C52" s="28">
        <v>57.640452672000002</v>
      </c>
      <c r="D52" s="28">
        <v>67.734679573000008</v>
      </c>
      <c r="E52" s="28">
        <v>83.732217856999995</v>
      </c>
      <c r="F52" s="28">
        <v>53.600311565000005</v>
      </c>
      <c r="G52" s="28">
        <v>71.079424020000005</v>
      </c>
      <c r="H52" s="28">
        <v>95.232455993000002</v>
      </c>
      <c r="I52" s="28">
        <v>100.029243189</v>
      </c>
      <c r="J52" s="28">
        <v>112.08275845199999</v>
      </c>
      <c r="K52" s="28">
        <v>71.360474589999995</v>
      </c>
      <c r="L52" s="28">
        <v>58.202844621999994</v>
      </c>
      <c r="M52" s="28">
        <v>185.27617180099998</v>
      </c>
      <c r="N52" s="28">
        <v>243.19611803400002</v>
      </c>
      <c r="O52" s="28">
        <v>248.26220924300003</v>
      </c>
      <c r="P52" s="18"/>
    </row>
    <row r="53" spans="1:16" s="29" customFormat="1" x14ac:dyDescent="0.25">
      <c r="A53" s="26" t="s">
        <v>37</v>
      </c>
      <c r="B53" s="27"/>
      <c r="C53" s="28">
        <v>0</v>
      </c>
      <c r="D53" s="28">
        <v>0</v>
      </c>
      <c r="E53" s="28">
        <v>0</v>
      </c>
      <c r="F53" s="28">
        <v>40</v>
      </c>
      <c r="G53" s="28">
        <v>60.872910693999998</v>
      </c>
      <c r="H53" s="28">
        <v>0</v>
      </c>
      <c r="I53" s="28">
        <v>0</v>
      </c>
      <c r="J53" s="28">
        <v>36.088086256000004</v>
      </c>
      <c r="K53" s="28">
        <v>44.507109720999999</v>
      </c>
      <c r="L53" s="28">
        <v>41.314200040999999</v>
      </c>
      <c r="M53" s="28">
        <v>45.112523415000005</v>
      </c>
      <c r="N53" s="28">
        <v>45.112523415000005</v>
      </c>
      <c r="O53" s="28">
        <v>0</v>
      </c>
      <c r="P53" s="18"/>
    </row>
    <row r="54" spans="1:16" s="29" customFormat="1" x14ac:dyDescent="0.25">
      <c r="A54" s="26" t="s">
        <v>14</v>
      </c>
      <c r="B54" s="27"/>
      <c r="C54" s="28">
        <v>563.91744077700002</v>
      </c>
      <c r="D54" s="28">
        <v>690.6678260000001</v>
      </c>
      <c r="E54" s="28">
        <v>972.67980822300001</v>
      </c>
      <c r="F54" s="28">
        <v>1115.2297250749998</v>
      </c>
      <c r="G54" s="28">
        <v>1273.0160450770002</v>
      </c>
      <c r="H54" s="28">
        <v>1453.2615653229996</v>
      </c>
      <c r="I54" s="28">
        <v>2062.8224060480002</v>
      </c>
      <c r="J54" s="28">
        <v>1944.1177998809999</v>
      </c>
      <c r="K54" s="28">
        <v>2785.1939866070002</v>
      </c>
      <c r="L54" s="28">
        <v>3799.6228635040002</v>
      </c>
      <c r="M54" s="28">
        <v>3712.4855354949996</v>
      </c>
      <c r="N54" s="28">
        <v>4280.813802998</v>
      </c>
      <c r="O54" s="28">
        <v>4423.9802251989995</v>
      </c>
      <c r="P54" s="18"/>
    </row>
    <row r="55" spans="1:16" s="29" customFormat="1" x14ac:dyDescent="0.25">
      <c r="A55" s="26" t="s">
        <v>15</v>
      </c>
      <c r="B55" s="27"/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8"/>
    </row>
    <row r="56" spans="1:16" s="29" customFormat="1" ht="15.75" hidden="1" customHeight="1" x14ac:dyDescent="0.25">
      <c r="A56" s="32" t="s">
        <v>16</v>
      </c>
      <c r="B56" s="27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18"/>
    </row>
    <row r="57" spans="1:16" s="29" customFormat="1" ht="15.75" hidden="1" customHeight="1" x14ac:dyDescent="0.25">
      <c r="A57" s="32" t="s">
        <v>17</v>
      </c>
      <c r="B57" s="27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18"/>
    </row>
    <row r="58" spans="1:16" s="29" customFormat="1" x14ac:dyDescent="0.25">
      <c r="A58" s="26" t="s">
        <v>18</v>
      </c>
      <c r="B58" s="27"/>
      <c r="C58" s="28">
        <v>9.0147046240000002</v>
      </c>
      <c r="D58" s="28">
        <v>9.5041537209999998</v>
      </c>
      <c r="E58" s="28">
        <v>21.222273227000002</v>
      </c>
      <c r="F58" s="28">
        <v>16.605833699999998</v>
      </c>
      <c r="G58" s="28">
        <v>19.023756662</v>
      </c>
      <c r="H58" s="28">
        <v>32.505989548000002</v>
      </c>
      <c r="I58" s="28">
        <v>35.161729757000003</v>
      </c>
      <c r="J58" s="28">
        <v>44.601501431999999</v>
      </c>
      <c r="K58" s="28">
        <v>325.27810763700006</v>
      </c>
      <c r="L58" s="28">
        <v>34.921178454</v>
      </c>
      <c r="M58" s="28">
        <v>36.544634901000002</v>
      </c>
      <c r="N58" s="28">
        <v>61.870928967999994</v>
      </c>
      <c r="O58" s="28">
        <v>52.412078128000005</v>
      </c>
      <c r="P58" s="18"/>
    </row>
    <row r="59" spans="1:16" s="29" customFormat="1" ht="15.75" hidden="1" customHeight="1" x14ac:dyDescent="0.25">
      <c r="A59" s="32" t="s">
        <v>16</v>
      </c>
      <c r="B59" s="27"/>
      <c r="C59" s="28">
        <v>8.9745629949999994</v>
      </c>
      <c r="D59" s="28">
        <v>9.5041537209999998</v>
      </c>
      <c r="E59" s="28">
        <v>21.222273227000002</v>
      </c>
      <c r="F59" s="28">
        <v>13.915833699999999</v>
      </c>
      <c r="G59" s="28">
        <v>15.239418662</v>
      </c>
      <c r="H59" s="28">
        <v>28.225989548000001</v>
      </c>
      <c r="I59" s="28">
        <v>35.161729757000003</v>
      </c>
      <c r="J59" s="28">
        <v>44.601501431999999</v>
      </c>
      <c r="K59" s="28">
        <v>47.451707636999998</v>
      </c>
      <c r="L59" s="28">
        <v>34.921178454</v>
      </c>
      <c r="M59" s="28">
        <v>30.544634901000002</v>
      </c>
      <c r="N59" s="28">
        <v>47.526515040999996</v>
      </c>
      <c r="O59" s="28">
        <v>43.644571858000006</v>
      </c>
      <c r="P59" s="18"/>
    </row>
    <row r="60" spans="1:16" s="29" customFormat="1" ht="15.75" hidden="1" customHeight="1" x14ac:dyDescent="0.25">
      <c r="A60" s="32" t="s">
        <v>17</v>
      </c>
      <c r="B60" s="27"/>
      <c r="C60" s="28">
        <v>4.0141629000000005E-2</v>
      </c>
      <c r="D60" s="28">
        <v>0</v>
      </c>
      <c r="E60" s="28">
        <v>0</v>
      </c>
      <c r="F60" s="28">
        <v>2.69</v>
      </c>
      <c r="G60" s="28">
        <v>3.784338</v>
      </c>
      <c r="H60" s="28">
        <v>4.28</v>
      </c>
      <c r="I60" s="28">
        <v>0</v>
      </c>
      <c r="J60" s="28">
        <v>0</v>
      </c>
      <c r="K60" s="28">
        <v>277.82640000000004</v>
      </c>
      <c r="L60" s="28">
        <v>0</v>
      </c>
      <c r="M60" s="28">
        <v>6</v>
      </c>
      <c r="N60" s="28">
        <v>14.344413927</v>
      </c>
      <c r="O60" s="28">
        <v>8.7675062700000002</v>
      </c>
      <c r="P60" s="18"/>
    </row>
    <row r="61" spans="1:16" s="29" customFormat="1" x14ac:dyDescent="0.25">
      <c r="A61" s="26" t="s">
        <v>19</v>
      </c>
      <c r="B61" s="27"/>
      <c r="C61" s="28">
        <v>554.90273615299998</v>
      </c>
      <c r="D61" s="28">
        <v>681.16367227900014</v>
      </c>
      <c r="E61" s="28">
        <v>951.45753499600005</v>
      </c>
      <c r="F61" s="28">
        <v>1098.6238913749999</v>
      </c>
      <c r="G61" s="28">
        <v>1253.9922884150001</v>
      </c>
      <c r="H61" s="28">
        <v>1420.7555757749997</v>
      </c>
      <c r="I61" s="28">
        <v>2027.6606762910001</v>
      </c>
      <c r="J61" s="28">
        <v>1899.5162984489998</v>
      </c>
      <c r="K61" s="28">
        <v>2459.91587897</v>
      </c>
      <c r="L61" s="28">
        <v>3764.7016850500004</v>
      </c>
      <c r="M61" s="28">
        <v>3675.9409005939997</v>
      </c>
      <c r="N61" s="28">
        <v>4218.94287403</v>
      </c>
      <c r="O61" s="28">
        <v>4371.5681470709997</v>
      </c>
      <c r="P61" s="18"/>
    </row>
    <row r="62" spans="1:16" s="29" customFormat="1" ht="15.75" hidden="1" customHeight="1" x14ac:dyDescent="0.25">
      <c r="A62" s="32" t="s">
        <v>16</v>
      </c>
      <c r="B62" s="27"/>
      <c r="C62" s="28">
        <v>351.01566396300001</v>
      </c>
      <c r="D62" s="28">
        <v>410.00409781600007</v>
      </c>
      <c r="E62" s="28">
        <v>506.905035032</v>
      </c>
      <c r="F62" s="28">
        <v>586.10443135599996</v>
      </c>
      <c r="G62" s="28">
        <v>675.13511903400001</v>
      </c>
      <c r="H62" s="28">
        <v>820.87987045199986</v>
      </c>
      <c r="I62" s="28">
        <v>1007.5466104990001</v>
      </c>
      <c r="J62" s="28">
        <v>1142.0381070009998</v>
      </c>
      <c r="K62" s="28">
        <v>1424.001040893</v>
      </c>
      <c r="L62" s="28">
        <v>2098.5259135960005</v>
      </c>
      <c r="M62" s="28">
        <v>2110.4774579289997</v>
      </c>
      <c r="N62" s="28">
        <v>2623.6490268910002</v>
      </c>
      <c r="O62" s="28">
        <v>2565.8991919059995</v>
      </c>
      <c r="P62" s="18"/>
    </row>
    <row r="63" spans="1:16" s="29" customFormat="1" ht="15.75" hidden="1" customHeight="1" x14ac:dyDescent="0.25">
      <c r="A63" s="32" t="s">
        <v>17</v>
      </c>
      <c r="B63" s="27"/>
      <c r="C63" s="28">
        <v>203.88707219</v>
      </c>
      <c r="D63" s="28">
        <v>271.15957446300001</v>
      </c>
      <c r="E63" s="28">
        <v>444.55249996399999</v>
      </c>
      <c r="F63" s="28">
        <v>512.51946001900001</v>
      </c>
      <c r="G63" s="28">
        <v>578.85716938099995</v>
      </c>
      <c r="H63" s="28">
        <v>599.87570532299992</v>
      </c>
      <c r="I63" s="28">
        <v>1020.1140657919999</v>
      </c>
      <c r="J63" s="28">
        <v>757.47819144800008</v>
      </c>
      <c r="K63" s="28">
        <v>1035.914838077</v>
      </c>
      <c r="L63" s="28">
        <v>1666.1757714539999</v>
      </c>
      <c r="M63" s="28">
        <v>1565.463442665</v>
      </c>
      <c r="N63" s="28">
        <v>1595.293847139</v>
      </c>
      <c r="O63" s="28">
        <v>1805.6689551650002</v>
      </c>
      <c r="P63" s="18"/>
    </row>
    <row r="64" spans="1:16" s="29" customFormat="1" x14ac:dyDescent="0.25">
      <c r="A64" s="26" t="s">
        <v>38</v>
      </c>
      <c r="B64" s="27"/>
      <c r="C64" s="28">
        <v>960.9042646690001</v>
      </c>
      <c r="D64" s="28">
        <v>965.97218222700008</v>
      </c>
      <c r="E64" s="28">
        <v>1153.3593705359999</v>
      </c>
      <c r="F64" s="28">
        <v>1238.3053004620001</v>
      </c>
      <c r="G64" s="28">
        <v>1296.8221806489998</v>
      </c>
      <c r="H64" s="28">
        <v>1415.6436229660001</v>
      </c>
      <c r="I64" s="28">
        <v>1539.029955016</v>
      </c>
      <c r="J64" s="28">
        <v>1610.0756498380001</v>
      </c>
      <c r="K64" s="28">
        <v>1809.3348757050001</v>
      </c>
      <c r="L64" s="28">
        <v>2280.6294378820003</v>
      </c>
      <c r="M64" s="28">
        <v>2643.1792167059998</v>
      </c>
      <c r="N64" s="28">
        <v>2953.5193962430003</v>
      </c>
      <c r="O64" s="28">
        <v>3873.1986135509997</v>
      </c>
      <c r="P64" s="18"/>
    </row>
    <row r="65" spans="1:16" s="29" customFormat="1" x14ac:dyDescent="0.25">
      <c r="A65" s="26" t="s">
        <v>39</v>
      </c>
      <c r="B65" s="27"/>
      <c r="C65" s="28">
        <v>69.090286500000005</v>
      </c>
      <c r="D65" s="28">
        <v>85.719265487000001</v>
      </c>
      <c r="E65" s="28">
        <v>132.45262321199999</v>
      </c>
      <c r="F65" s="28">
        <v>173.807978074</v>
      </c>
      <c r="G65" s="28">
        <v>320.85674770100002</v>
      </c>
      <c r="H65" s="28">
        <v>440.39791100000002</v>
      </c>
      <c r="I65" s="28">
        <v>603.94443125700002</v>
      </c>
      <c r="J65" s="28">
        <v>654.94945713799984</v>
      </c>
      <c r="K65" s="28">
        <v>979.11765145200013</v>
      </c>
      <c r="L65" s="28">
        <v>1145.9315761050002</v>
      </c>
      <c r="M65" s="28">
        <v>845.53449587099999</v>
      </c>
      <c r="N65" s="28">
        <v>952.94277716500005</v>
      </c>
      <c r="O65" s="28">
        <v>691.14716055000008</v>
      </c>
      <c r="P65" s="18"/>
    </row>
    <row r="66" spans="1:16" s="29" customFormat="1" x14ac:dyDescent="0.25">
      <c r="A66" s="33" t="s">
        <v>16</v>
      </c>
      <c r="B66" s="27"/>
      <c r="C66" s="28">
        <v>69.090286500000005</v>
      </c>
      <c r="D66" s="28">
        <v>85.719265487000001</v>
      </c>
      <c r="E66" s="28">
        <v>132.45262321199999</v>
      </c>
      <c r="F66" s="28">
        <v>173.807978074</v>
      </c>
      <c r="G66" s="28">
        <v>269.15674770100003</v>
      </c>
      <c r="H66" s="28">
        <v>313.03119688999999</v>
      </c>
      <c r="I66" s="28">
        <v>507.84270956900002</v>
      </c>
      <c r="J66" s="28">
        <v>550.5036041379999</v>
      </c>
      <c r="K66" s="28">
        <v>782.7789335970001</v>
      </c>
      <c r="L66" s="28">
        <v>615.78780370400011</v>
      </c>
      <c r="M66" s="28">
        <v>625.36263770999994</v>
      </c>
      <c r="N66" s="28">
        <v>833.07390557600002</v>
      </c>
      <c r="O66" s="28">
        <v>444.81502079500001</v>
      </c>
      <c r="P66" s="18"/>
    </row>
    <row r="67" spans="1:16" s="29" customFormat="1" x14ac:dyDescent="0.25">
      <c r="A67" s="33" t="s">
        <v>17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51.7</v>
      </c>
      <c r="H67" s="28">
        <v>127.36671411</v>
      </c>
      <c r="I67" s="28">
        <v>96.101721688000012</v>
      </c>
      <c r="J67" s="28">
        <v>104.445853</v>
      </c>
      <c r="K67" s="28">
        <v>196.338717855</v>
      </c>
      <c r="L67" s="28">
        <v>530.14377240099998</v>
      </c>
      <c r="M67" s="28">
        <v>220.17185816099999</v>
      </c>
      <c r="N67" s="28">
        <v>119.86887158900001</v>
      </c>
      <c r="O67" s="28">
        <v>246.33213975500001</v>
      </c>
      <c r="P67" s="18"/>
    </row>
    <row r="68" spans="1:16" s="29" customFormat="1" ht="7.5" customHeight="1" x14ac:dyDescent="0.25">
      <c r="A68" s="26"/>
      <c r="B68" s="3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18"/>
    </row>
    <row r="69" spans="1:16" s="29" customFormat="1" x14ac:dyDescent="0.25">
      <c r="A69" s="41" t="s">
        <v>40</v>
      </c>
      <c r="B69" s="42"/>
      <c r="C69" s="43">
        <f t="shared" ref="C69:N69" si="7">+C11-C43</f>
        <v>880.33645490599974</v>
      </c>
      <c r="D69" s="43">
        <f t="shared" si="7"/>
        <v>2018.1834499379993</v>
      </c>
      <c r="E69" s="43">
        <f t="shared" si="7"/>
        <v>1779.2519865870008</v>
      </c>
      <c r="F69" s="43">
        <f t="shared" si="7"/>
        <v>1915.2484817159993</v>
      </c>
      <c r="G69" s="43">
        <f t="shared" si="7"/>
        <v>2228.0184954240012</v>
      </c>
      <c r="H69" s="43">
        <f t="shared" si="7"/>
        <v>3039.2896595860002</v>
      </c>
      <c r="I69" s="43">
        <f t="shared" si="7"/>
        <v>2168.727271380998</v>
      </c>
      <c r="J69" s="43">
        <f t="shared" si="7"/>
        <v>3517.6190886100012</v>
      </c>
      <c r="K69" s="43">
        <f t="shared" si="7"/>
        <v>3507.869730538001</v>
      </c>
      <c r="L69" s="43">
        <f t="shared" si="7"/>
        <v>1067.576095051998</v>
      </c>
      <c r="M69" s="43">
        <f t="shared" si="7"/>
        <v>813.57373384799939</v>
      </c>
      <c r="N69" s="43">
        <f t="shared" si="7"/>
        <v>1762.1775382830092</v>
      </c>
      <c r="O69" s="43">
        <v>1226.0674780020017</v>
      </c>
      <c r="P69" s="18"/>
    </row>
    <row r="70" spans="1:16" s="29" customFormat="1" ht="7.5" customHeight="1" x14ac:dyDescent="0.25">
      <c r="A70" s="35"/>
      <c r="B70" s="3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18"/>
    </row>
    <row r="71" spans="1:16" s="23" customFormat="1" ht="6.75" customHeight="1" x14ac:dyDescent="0.25">
      <c r="A71" s="45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18"/>
    </row>
    <row r="72" spans="1:16" s="31" customFormat="1" outlineLevel="2" x14ac:dyDescent="0.25">
      <c r="A72" s="23" t="s">
        <v>41</v>
      </c>
      <c r="B72" s="24"/>
      <c r="C72" s="25">
        <f t="shared" ref="C72:J72" si="8">+C73+C74</f>
        <v>1114.6786471200001</v>
      </c>
      <c r="D72" s="25">
        <f t="shared" si="8"/>
        <v>1388.8712256789997</v>
      </c>
      <c r="E72" s="25">
        <f t="shared" si="8"/>
        <v>1448.9283125490001</v>
      </c>
      <c r="F72" s="25">
        <f t="shared" si="8"/>
        <v>1578.7430610409997</v>
      </c>
      <c r="G72" s="25">
        <f t="shared" si="8"/>
        <v>1527.6001951779999</v>
      </c>
      <c r="H72" s="25">
        <f t="shared" si="8"/>
        <v>1246.9533825809999</v>
      </c>
      <c r="I72" s="25">
        <f t="shared" si="8"/>
        <v>2075.0197423069999</v>
      </c>
      <c r="J72" s="25">
        <f t="shared" si="8"/>
        <v>2266.5231189269998</v>
      </c>
      <c r="K72" s="25">
        <f>+K73+K74</f>
        <v>2453.9544464799997</v>
      </c>
      <c r="L72" s="25">
        <f>+L73+L74</f>
        <v>2881.9323231100007</v>
      </c>
      <c r="M72" s="25">
        <f>+M73+M74</f>
        <v>2923.0881557150001</v>
      </c>
      <c r="N72" s="25">
        <f>+N73+N74</f>
        <v>3293.6516600340001</v>
      </c>
      <c r="O72" s="25">
        <v>3748.9946384950003</v>
      </c>
      <c r="P72" s="18"/>
    </row>
    <row r="73" spans="1:16" s="29" customFormat="1" x14ac:dyDescent="0.25">
      <c r="A73" s="26" t="s">
        <v>42</v>
      </c>
      <c r="B73" s="27"/>
      <c r="C73" s="28">
        <v>1111.1297146720001</v>
      </c>
      <c r="D73" s="28">
        <v>1382.0670128969998</v>
      </c>
      <c r="E73" s="28">
        <v>1429.30355134</v>
      </c>
      <c r="F73" s="28">
        <v>1553.2949772369998</v>
      </c>
      <c r="G73" s="28">
        <v>1440.0681115489999</v>
      </c>
      <c r="H73" s="28">
        <v>1155.193124057</v>
      </c>
      <c r="I73" s="28">
        <v>2056.429061327</v>
      </c>
      <c r="J73" s="28">
        <v>2233.9309054399996</v>
      </c>
      <c r="K73" s="28">
        <v>2409.2295294249998</v>
      </c>
      <c r="L73" s="28">
        <v>2851.4700393950006</v>
      </c>
      <c r="M73" s="28">
        <v>2897.5686523919999</v>
      </c>
      <c r="N73" s="28">
        <v>3259.8343192140001</v>
      </c>
      <c r="O73" s="28">
        <v>3722.8737034960004</v>
      </c>
      <c r="P73" s="18"/>
    </row>
    <row r="74" spans="1:16" s="29" customFormat="1" x14ac:dyDescent="0.25">
      <c r="A74" s="26" t="s">
        <v>43</v>
      </c>
      <c r="B74" s="27"/>
      <c r="C74" s="28">
        <v>3.548932448</v>
      </c>
      <c r="D74" s="28">
        <v>6.8042127819999996</v>
      </c>
      <c r="E74" s="28">
        <v>19.624761208999999</v>
      </c>
      <c r="F74" s="28">
        <v>25.448083803999999</v>
      </c>
      <c r="G74" s="28">
        <v>87.532083628999999</v>
      </c>
      <c r="H74" s="28">
        <v>91.760258524000008</v>
      </c>
      <c r="I74" s="28">
        <v>18.590680980000002</v>
      </c>
      <c r="J74" s="28">
        <v>32.592213487000002</v>
      </c>
      <c r="K74" s="28">
        <v>44.724917054999999</v>
      </c>
      <c r="L74" s="28">
        <v>30.462283714999998</v>
      </c>
      <c r="M74" s="28">
        <v>25.519503323000002</v>
      </c>
      <c r="N74" s="28">
        <v>33.817340819999998</v>
      </c>
      <c r="O74" s="28">
        <v>26.120934998999999</v>
      </c>
      <c r="P74" s="18"/>
    </row>
    <row r="75" spans="1:16" s="29" customFormat="1" ht="9" customHeight="1" x14ac:dyDescent="0.25">
      <c r="A75" s="26"/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18"/>
    </row>
    <row r="76" spans="1:16" s="29" customFormat="1" x14ac:dyDescent="0.25">
      <c r="A76" s="48" t="s">
        <v>44</v>
      </c>
      <c r="B76" s="27"/>
      <c r="C76" s="44">
        <f t="shared" ref="C76:N76" si="9">+C11-C43-C72</f>
        <v>-234.34219221400031</v>
      </c>
      <c r="D76" s="44">
        <f t="shared" si="9"/>
        <v>629.31222425899955</v>
      </c>
      <c r="E76" s="44">
        <f t="shared" si="9"/>
        <v>330.32367403800072</v>
      </c>
      <c r="F76" s="44">
        <f t="shared" si="9"/>
        <v>336.50542067499964</v>
      </c>
      <c r="G76" s="44">
        <f t="shared" si="9"/>
        <v>700.41830024600131</v>
      </c>
      <c r="H76" s="44">
        <f t="shared" si="9"/>
        <v>1792.3362770050003</v>
      </c>
      <c r="I76" s="44">
        <f t="shared" si="9"/>
        <v>93.707529073998103</v>
      </c>
      <c r="J76" s="44">
        <f t="shared" si="9"/>
        <v>1251.0959696830014</v>
      </c>
      <c r="K76" s="44">
        <f t="shared" si="9"/>
        <v>1053.9152840580014</v>
      </c>
      <c r="L76" s="44">
        <f t="shared" si="9"/>
        <v>-1814.3562280580027</v>
      </c>
      <c r="M76" s="44">
        <f t="shared" si="9"/>
        <v>-2109.5144218670007</v>
      </c>
      <c r="N76" s="44">
        <f t="shared" si="9"/>
        <v>-1531.4741217509909</v>
      </c>
      <c r="O76" s="44">
        <v>-2522.9271604929986</v>
      </c>
      <c r="P76" s="18"/>
    </row>
    <row r="77" spans="1:16" s="29" customFormat="1" ht="5.25" customHeight="1" x14ac:dyDescent="0.25">
      <c r="A77" s="26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8"/>
    </row>
    <row r="78" spans="1:16" s="29" customFormat="1" x14ac:dyDescent="0.25">
      <c r="A78" s="49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18"/>
    </row>
    <row r="79" spans="1:16" s="29" customFormat="1" ht="10.5" customHeight="1" x14ac:dyDescent="0.25">
      <c r="A79" s="23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18"/>
    </row>
    <row r="80" spans="1:16" s="31" customFormat="1" outlineLevel="2" x14ac:dyDescent="0.25">
      <c r="A80" s="23" t="s">
        <v>45</v>
      </c>
      <c r="B80" s="24"/>
      <c r="C80" s="25">
        <f t="shared" ref="C80:M80" si="10">+C81+C82</f>
        <v>301.20764439300001</v>
      </c>
      <c r="D80" s="25">
        <f t="shared" si="10"/>
        <v>83.842231547000011</v>
      </c>
      <c r="E80" s="25">
        <f t="shared" si="10"/>
        <v>121.52243370504108</v>
      </c>
      <c r="F80" s="25">
        <f t="shared" si="10"/>
        <v>484.2435269970747</v>
      </c>
      <c r="G80" s="25">
        <f t="shared" si="10"/>
        <v>932.30909110641232</v>
      </c>
      <c r="H80" s="25">
        <f t="shared" si="10"/>
        <v>1339.2938804625014</v>
      </c>
      <c r="I80" s="25">
        <f t="shared" si="10"/>
        <v>1059.2640339391007</v>
      </c>
      <c r="J80" s="25">
        <f t="shared" si="10"/>
        <v>1690.8511646308193</v>
      </c>
      <c r="K80" s="25">
        <f t="shared" si="10"/>
        <v>599.49289620825959</v>
      </c>
      <c r="L80" s="25">
        <f t="shared" si="10"/>
        <v>3051.9205821876594</v>
      </c>
      <c r="M80" s="25">
        <f t="shared" si="10"/>
        <v>1149.3959047630399</v>
      </c>
      <c r="N80" s="25">
        <f>+N81+N82</f>
        <v>4017.7528431047799</v>
      </c>
      <c r="O80" s="25">
        <v>274.96981860551062</v>
      </c>
      <c r="P80" s="18"/>
    </row>
    <row r="81" spans="1:16" s="29" customFormat="1" x14ac:dyDescent="0.25">
      <c r="A81" s="26" t="s">
        <v>46</v>
      </c>
      <c r="B81" s="27"/>
      <c r="C81" s="28">
        <v>301.20764439300001</v>
      </c>
      <c r="D81" s="28">
        <v>83.842231547000011</v>
      </c>
      <c r="E81" s="28">
        <v>121.52243370504108</v>
      </c>
      <c r="F81" s="28">
        <v>484.2435269970747</v>
      </c>
      <c r="G81" s="28">
        <v>932.30909110641232</v>
      </c>
      <c r="H81" s="28">
        <v>1339.2938804625014</v>
      </c>
      <c r="I81" s="28">
        <v>1059.2640339391007</v>
      </c>
      <c r="J81" s="28">
        <v>1690.8511646308193</v>
      </c>
      <c r="K81" s="28">
        <v>599.49289620825959</v>
      </c>
      <c r="L81" s="28">
        <v>3051.9205821876594</v>
      </c>
      <c r="M81" s="28">
        <v>1149.3959047630399</v>
      </c>
      <c r="N81" s="28">
        <v>4017.7528431047799</v>
      </c>
      <c r="O81" s="28">
        <v>274.96981860551062</v>
      </c>
      <c r="P81" s="18"/>
    </row>
    <row r="82" spans="1:16" s="29" customFormat="1" x14ac:dyDescent="0.25">
      <c r="A82" s="26" t="s">
        <v>47</v>
      </c>
      <c r="B82" s="27"/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18"/>
    </row>
    <row r="83" spans="1:16" s="31" customFormat="1" outlineLevel="2" x14ac:dyDescent="0.25">
      <c r="A83" s="23" t="s">
        <v>48</v>
      </c>
      <c r="B83" s="24"/>
      <c r="C83" s="25">
        <f t="shared" ref="C83:M83" si="11">+C84+C85</f>
        <v>378.83896141900021</v>
      </c>
      <c r="D83" s="25">
        <f t="shared" si="11"/>
        <v>-614.47609817199998</v>
      </c>
      <c r="E83" s="25">
        <f t="shared" si="11"/>
        <v>-272.37733210866509</v>
      </c>
      <c r="F83" s="25">
        <f t="shared" si="11"/>
        <v>257.8272214676</v>
      </c>
      <c r="G83" s="25">
        <f t="shared" si="11"/>
        <v>281.26626956699988</v>
      </c>
      <c r="H83" s="25">
        <f t="shared" si="11"/>
        <v>-798.59658583600003</v>
      </c>
      <c r="I83" s="25">
        <f t="shared" si="11"/>
        <v>957.92796419599995</v>
      </c>
      <c r="J83" s="25">
        <f t="shared" si="11"/>
        <v>303.97884436299989</v>
      </c>
      <c r="K83" s="25">
        <f t="shared" si="11"/>
        <v>-379.31069635299997</v>
      </c>
      <c r="L83" s="25">
        <f t="shared" si="11"/>
        <v>4822.9054385979998</v>
      </c>
      <c r="M83" s="25">
        <f t="shared" si="11"/>
        <v>3271.6307747490005</v>
      </c>
      <c r="N83" s="25">
        <f>+N84+N85</f>
        <v>5057.3105137640005</v>
      </c>
      <c r="O83" s="25">
        <v>1704.2284639550001</v>
      </c>
      <c r="P83" s="18"/>
    </row>
    <row r="84" spans="1:16" s="29" customFormat="1" x14ac:dyDescent="0.25">
      <c r="A84" s="26" t="s">
        <v>46</v>
      </c>
      <c r="B84" s="27"/>
      <c r="C84" s="28">
        <v>-152.93311991399975</v>
      </c>
      <c r="D84" s="28">
        <v>-533.84137195200003</v>
      </c>
      <c r="E84" s="28">
        <v>37.233466605334939</v>
      </c>
      <c r="F84" s="28">
        <v>409.3385673926</v>
      </c>
      <c r="G84" s="28">
        <v>492.77769959799991</v>
      </c>
      <c r="H84" s="28">
        <v>-438.47430445700002</v>
      </c>
      <c r="I84" s="28">
        <v>891.89575646200001</v>
      </c>
      <c r="J84" s="28">
        <v>31.773353941999851</v>
      </c>
      <c r="K84" s="28">
        <v>-134.25009651799996</v>
      </c>
      <c r="L84" s="28">
        <v>4873.3348316169995</v>
      </c>
      <c r="M84" s="28">
        <v>1126.7307598770003</v>
      </c>
      <c r="N84" s="28">
        <v>823.74704661500073</v>
      </c>
      <c r="O84" s="28">
        <v>237.31575505600003</v>
      </c>
      <c r="P84" s="18"/>
    </row>
    <row r="85" spans="1:16" s="29" customFormat="1" x14ac:dyDescent="0.25">
      <c r="A85" s="26" t="s">
        <v>47</v>
      </c>
      <c r="B85" s="27"/>
      <c r="C85" s="28">
        <v>531.77208133299996</v>
      </c>
      <c r="D85" s="28">
        <v>-80.634726219999948</v>
      </c>
      <c r="E85" s="28">
        <v>-309.61079871400005</v>
      </c>
      <c r="F85" s="28">
        <v>-151.51134592500003</v>
      </c>
      <c r="G85" s="28">
        <v>-211.51143003100006</v>
      </c>
      <c r="H85" s="28">
        <v>-360.12228137900007</v>
      </c>
      <c r="I85" s="28">
        <v>66.03220773399994</v>
      </c>
      <c r="J85" s="28">
        <v>272.20549042100004</v>
      </c>
      <c r="K85" s="28">
        <v>-245.060599835</v>
      </c>
      <c r="L85" s="28">
        <v>-50.429393019000067</v>
      </c>
      <c r="M85" s="28">
        <v>2144.9000148720002</v>
      </c>
      <c r="N85" s="28">
        <v>4233.5634671489997</v>
      </c>
      <c r="O85" s="28">
        <v>1466.9127088990001</v>
      </c>
      <c r="P85" s="18"/>
    </row>
    <row r="86" spans="1:16" s="29" customFormat="1" ht="6" customHeight="1" x14ac:dyDescent="0.25">
      <c r="A86" s="26"/>
      <c r="B86" s="34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18"/>
    </row>
    <row r="87" spans="1:16" s="23" customFormat="1" x14ac:dyDescent="0.25">
      <c r="A87" s="23" t="s">
        <v>49</v>
      </c>
      <c r="C87" s="25">
        <f t="shared" ref="C87:M87" si="12">+C88-C89</f>
        <v>-96.750059913999735</v>
      </c>
      <c r="D87" s="25">
        <f t="shared" si="12"/>
        <v>-407.54211870200004</v>
      </c>
      <c r="E87" s="25">
        <f t="shared" si="12"/>
        <v>175.07223425533493</v>
      </c>
      <c r="F87" s="25">
        <f t="shared" si="12"/>
        <v>265.15275519260007</v>
      </c>
      <c r="G87" s="25">
        <f t="shared" si="12"/>
        <v>307.05166809799994</v>
      </c>
      <c r="H87" s="25">
        <f t="shared" si="12"/>
        <v>-440.91397125699996</v>
      </c>
      <c r="I87" s="25">
        <f t="shared" si="12"/>
        <v>495.87263477899995</v>
      </c>
      <c r="J87" s="25">
        <f t="shared" si="12"/>
        <v>50.606894626999861</v>
      </c>
      <c r="K87" s="25">
        <f t="shared" si="12"/>
        <v>328.63934768600006</v>
      </c>
      <c r="L87" s="25">
        <f t="shared" si="12"/>
        <v>232.67445069099972</v>
      </c>
      <c r="M87" s="25">
        <f t="shared" si="12"/>
        <v>227.08887834100028</v>
      </c>
      <c r="N87" s="25">
        <f>+N88-N89</f>
        <v>221.40449600200077</v>
      </c>
      <c r="O87" s="25">
        <v>153.1055165810003</v>
      </c>
      <c r="P87" s="18"/>
    </row>
    <row r="88" spans="1:16" x14ac:dyDescent="0.25">
      <c r="A88" s="26" t="s">
        <v>50</v>
      </c>
      <c r="C88" s="50">
        <v>733.91449307100038</v>
      </c>
      <c r="D88" s="50">
        <v>138.56107517300003</v>
      </c>
      <c r="E88" s="50">
        <v>307.28400636169994</v>
      </c>
      <c r="F88" s="50">
        <v>557.93256544600001</v>
      </c>
      <c r="G88" s="50">
        <v>855.14658013099995</v>
      </c>
      <c r="H88" s="50">
        <v>402.57010339700003</v>
      </c>
      <c r="I88" s="50">
        <v>912.10822626899994</v>
      </c>
      <c r="J88" s="50">
        <v>960.74890176000008</v>
      </c>
      <c r="K88" s="50">
        <v>1282.0128999999999</v>
      </c>
      <c r="L88" s="50">
        <v>1521.2326169969999</v>
      </c>
      <c r="M88" s="50">
        <v>1770.2299848220005</v>
      </c>
      <c r="N88" s="50">
        <v>2038.8348812580005</v>
      </c>
      <c r="O88" s="50">
        <v>2400.820823605</v>
      </c>
      <c r="P88" s="18"/>
    </row>
    <row r="89" spans="1:16" x14ac:dyDescent="0.25">
      <c r="A89" s="26" t="s">
        <v>51</v>
      </c>
      <c r="C89" s="50">
        <v>830.66455298500011</v>
      </c>
      <c r="D89" s="50">
        <v>546.1031938750001</v>
      </c>
      <c r="E89" s="50">
        <v>132.211772106365</v>
      </c>
      <c r="F89" s="50">
        <v>292.77981025339994</v>
      </c>
      <c r="G89" s="50">
        <v>548.09491203300001</v>
      </c>
      <c r="H89" s="50">
        <v>843.48407465399998</v>
      </c>
      <c r="I89" s="50">
        <v>416.23559148999999</v>
      </c>
      <c r="J89" s="50">
        <v>910.14200713300022</v>
      </c>
      <c r="K89" s="50">
        <v>953.37355231399988</v>
      </c>
      <c r="L89" s="50">
        <v>1288.5581663060002</v>
      </c>
      <c r="M89" s="50">
        <v>1543.1411064810002</v>
      </c>
      <c r="N89" s="50">
        <v>1817.4303852559997</v>
      </c>
      <c r="O89" s="50">
        <v>2247.7153070239997</v>
      </c>
      <c r="P89" s="18"/>
    </row>
    <row r="90" spans="1:16" ht="6.75" customHeight="1" x14ac:dyDescent="0.25">
      <c r="A90" s="51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18"/>
    </row>
    <row r="91" spans="1:16" x14ac:dyDescent="0.25">
      <c r="A91" s="23" t="s">
        <v>52</v>
      </c>
      <c r="C91" s="52">
        <f t="shared" ref="C91:M91" si="13">+C92</f>
        <v>-390.33600000000001</v>
      </c>
      <c r="D91" s="52">
        <f t="shared" si="13"/>
        <v>-113.084</v>
      </c>
      <c r="E91" s="52">
        <f t="shared" si="13"/>
        <v>-145.43822450004109</v>
      </c>
      <c r="F91" s="52">
        <f t="shared" si="13"/>
        <v>-384.88367740807467</v>
      </c>
      <c r="G91" s="52">
        <f t="shared" si="13"/>
        <v>-800.77900367241239</v>
      </c>
      <c r="H91" s="52">
        <f t="shared" si="13"/>
        <v>-1353.3843204855016</v>
      </c>
      <c r="I91" s="52">
        <f t="shared" si="13"/>
        <v>-1010.0876097341007</v>
      </c>
      <c r="J91" s="52">
        <f t="shared" si="13"/>
        <v>-1613.5494655288192</v>
      </c>
      <c r="K91" s="52">
        <f t="shared" si="13"/>
        <v>-332.26361339325962</v>
      </c>
      <c r="L91" s="52">
        <f t="shared" si="13"/>
        <v>1027.553328132341</v>
      </c>
      <c r="M91" s="52">
        <f t="shared" si="13"/>
        <v>-798.20620862403996</v>
      </c>
      <c r="N91" s="52">
        <f>+N92</f>
        <v>-2415.3659699427803</v>
      </c>
      <c r="O91" s="52">
        <v>-1032.3373327314891</v>
      </c>
      <c r="P91" s="18"/>
    </row>
    <row r="92" spans="1:16" x14ac:dyDescent="0.25">
      <c r="A92" s="26" t="s">
        <v>53</v>
      </c>
      <c r="C92" s="50">
        <v>-390.33600000000001</v>
      </c>
      <c r="D92" s="50">
        <v>-113.084</v>
      </c>
      <c r="E92" s="50">
        <v>-145.43822450004109</v>
      </c>
      <c r="F92" s="50">
        <v>-384.88367740807467</v>
      </c>
      <c r="G92" s="50">
        <v>-800.77900367241239</v>
      </c>
      <c r="H92" s="50">
        <v>-1353.3843204855016</v>
      </c>
      <c r="I92" s="50">
        <v>-1010.0876097341007</v>
      </c>
      <c r="J92" s="50">
        <v>-1613.5494655288192</v>
      </c>
      <c r="K92" s="50">
        <v>-332.26361339325962</v>
      </c>
      <c r="L92" s="50">
        <v>1027.553328132341</v>
      </c>
      <c r="M92" s="50">
        <v>-798.20620862403996</v>
      </c>
      <c r="N92" s="50">
        <v>-2415.3659699427803</v>
      </c>
      <c r="O92" s="50">
        <v>-1032.3373327314891</v>
      </c>
      <c r="P92" s="18"/>
    </row>
    <row r="93" spans="1:16" ht="7.5" customHeight="1" x14ac:dyDescent="0.25">
      <c r="A93" s="51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18"/>
    </row>
    <row r="94" spans="1:16" x14ac:dyDescent="0.25">
      <c r="A94" s="23" t="s">
        <v>54</v>
      </c>
      <c r="C94" s="52">
        <f t="shared" ref="C94:M94" si="14">+C76-C80+C83</f>
        <v>-156.7108751880001</v>
      </c>
      <c r="D94" s="52">
        <f t="shared" si="14"/>
        <v>-69.006105460000413</v>
      </c>
      <c r="E94" s="52">
        <f t="shared" si="14"/>
        <v>-63.576091775705436</v>
      </c>
      <c r="F94" s="52">
        <f t="shared" si="14"/>
        <v>110.08911514552494</v>
      </c>
      <c r="G94" s="52">
        <f t="shared" si="14"/>
        <v>49.375478706588865</v>
      </c>
      <c r="H94" s="52">
        <f t="shared" si="14"/>
        <v>-345.55418929350117</v>
      </c>
      <c r="I94" s="52">
        <f t="shared" si="14"/>
        <v>-7.6285406691026765</v>
      </c>
      <c r="J94" s="52">
        <f t="shared" si="14"/>
        <v>-135.77635058481803</v>
      </c>
      <c r="K94" s="52">
        <f t="shared" si="14"/>
        <v>75.111691496741798</v>
      </c>
      <c r="L94" s="52">
        <f t="shared" si="14"/>
        <v>-43.371371647662272</v>
      </c>
      <c r="M94" s="52">
        <f t="shared" si="14"/>
        <v>12.720448118959666</v>
      </c>
      <c r="N94" s="52">
        <f>+N76-N80+N83</f>
        <v>-491.91645109176989</v>
      </c>
      <c r="O94" s="52">
        <v>-1093.6685151435117</v>
      </c>
      <c r="P94" s="18"/>
    </row>
    <row r="95" spans="1:16" x14ac:dyDescent="0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8"/>
    </row>
    <row r="96" spans="1:16" x14ac:dyDescent="0.25">
      <c r="A96" s="54" t="s">
        <v>58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18"/>
    </row>
    <row r="97" spans="3:16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18"/>
    </row>
    <row r="98" spans="3:16" x14ac:dyDescent="0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18"/>
    </row>
    <row r="99" spans="3:16" x14ac:dyDescent="0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/>
    </row>
    <row r="100" spans="3:16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/>
    </row>
    <row r="101" spans="3:16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/>
    </row>
    <row r="102" spans="3:16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6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6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6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6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6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6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6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6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6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6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x14ac:dyDescent="0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x14ac:dyDescent="0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x14ac:dyDescent="0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</sheetData>
  <mergeCells count="14">
    <mergeCell ref="O9:O10"/>
    <mergeCell ref="M9:M10"/>
    <mergeCell ref="N9:N10"/>
    <mergeCell ref="G9:G10"/>
    <mergeCell ref="H9:H10"/>
    <mergeCell ref="I9:I10"/>
    <mergeCell ref="J9:J10"/>
    <mergeCell ref="K9:K10"/>
    <mergeCell ref="L9:L10"/>
    <mergeCell ref="A9:A10"/>
    <mergeCell ref="C9:C10"/>
    <mergeCell ref="D9:D10"/>
    <mergeCell ref="E9:E10"/>
    <mergeCell ref="F9:F10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marpin</dc:creator>
  <cp:lastModifiedBy>Viviana Casco</cp:lastModifiedBy>
  <dcterms:created xsi:type="dcterms:W3CDTF">2015-09-30T11:35:12Z</dcterms:created>
  <dcterms:modified xsi:type="dcterms:W3CDTF">2016-02-26T13:58:45Z</dcterms:modified>
</cp:coreProperties>
</file>