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slicers/slicer1.xml" ContentType="application/vnd.ms-excel.slicer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customXml/itemProps38.xml" ContentType="application/vnd.openxmlformats-officedocument.customXmlProperties+xml"/>
  <Override PartName="/customXml/itemProps39.xml" ContentType="application/vnd.openxmlformats-officedocument.customXmlProperties+xml"/>
  <Override PartName="/customXml/itemProps40.xml" ContentType="application/vnd.openxmlformats-officedocument.customXmlProperties+xml"/>
  <Override PartName="/customXml/itemProps41.xml" ContentType="application/vnd.openxmlformats-officedocument.customXmlProperties+xml"/>
  <Override PartName="/customXml/itemProps42.xml" ContentType="application/vnd.openxmlformats-officedocument.customXmlProperties+xml"/>
  <Override PartName="/customXml/itemProps43.xml" ContentType="application/vnd.openxmlformats-officedocument.customXmlProperties+xml"/>
  <Override PartName="/customXml/itemProps44.xml" ContentType="application/vnd.openxmlformats-officedocument.customXmlProperties+xml"/>
  <Override PartName="/customXml/itemProps45.xml" ContentType="application/vnd.openxmlformats-officedocument.customXmlProperties+xml"/>
  <Override PartName="/customXml/itemProps46.xml" ContentType="application/vnd.openxmlformats-officedocument.customXmlProperties+xml"/>
  <Override PartName="/customXml/itemProps47.xml" ContentType="application/vnd.openxmlformats-officedocument.customXmlProperties+xml"/>
  <Override PartName="/customXml/itemProps48.xml" ContentType="application/vnd.openxmlformats-officedocument.customXmlProperties+xml"/>
  <Override PartName="/customXml/itemProps49.xml" ContentType="application/vnd.openxmlformats-officedocument.customXmlProperties+xml"/>
  <Override PartName="/customXml/itemProps50.xml" ContentType="application/vnd.openxmlformats-officedocument.customXmlProperties+xml"/>
  <Override PartName="/customXml/itemProps5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172.16.60.13\Users\maria_pintos\Google Drive\Departamento de Coyuntura Macrofiscal\Angie\2020\Situfin\Informe\"/>
    </mc:Choice>
  </mc:AlternateContent>
  <bookViews>
    <workbookView showSheetTabs="0" xWindow="0" yWindow="0" windowWidth="19200" windowHeight="10560"/>
  </bookViews>
  <sheets>
    <sheet name="Resumen" sheetId="23" r:id="rId1"/>
    <sheet name="1" sheetId="20" r:id="rId2"/>
    <sheet name="2" sheetId="21" r:id="rId3"/>
    <sheet name="TD inf" sheetId="24" state="hidden" r:id="rId4"/>
    <sheet name="Situfin serie mensual" sheetId="3" state="hidden" r:id="rId5"/>
  </sheets>
  <externalReferences>
    <externalReference r:id="rId6"/>
  </externalReferences>
  <definedNames>
    <definedName name="_xlcn.WorksheetConnection_DashboardSITUFINDiciembre2019v4.xlsxDatos1" hidden="1">Datos1</definedName>
    <definedName name="_xlcn.WorksheetConnection_DashboardSITUFINJunio2020.xlsxTabla2" hidden="1">Tabla2</definedName>
    <definedName name="acentral" localSheetId="1">#REF!</definedName>
    <definedName name="acentral" localSheetId="2">#REF!</definedName>
    <definedName name="acentral" localSheetId="0">#REF!</definedName>
    <definedName name="acentral">#REF!</definedName>
    <definedName name="_xlnm.Print_Area" localSheetId="1">'1'!$A$1:$H$116</definedName>
    <definedName name="cambio" localSheetId="4">[1]Aux!$G$3:$H$20</definedName>
    <definedName name="cambio">#REF!</definedName>
    <definedName name="Meses" localSheetId="4">[1]Aux!$A$3:$B$14</definedName>
    <definedName name="Meses">#REF!</definedName>
    <definedName name="PIBNOMG" localSheetId="4">[1]Aux!$D$2:$E$19</definedName>
    <definedName name="PIBNOMG">#REF!</definedName>
    <definedName name="SegmentaciónDeDatos_Mes">#N/A</definedName>
  </definedNames>
  <calcPr calcId="191029"/>
  <pivotCaches>
    <pivotCache cacheId="8" r:id="rId7"/>
    <pivotCache cacheId="9" r:id="rId8"/>
    <pivotCache cacheId="10" r:id="rId9"/>
    <pivotCache cacheId="11" r:id="rId10"/>
    <pivotCache cacheId="12" r:id="rId11"/>
    <pivotCache cacheId="13" r:id="rId12"/>
  </pivotCaches>
  <extLst>
    <ext xmlns:x14="http://schemas.microsoft.com/office/spreadsheetml/2009/9/main" uri="{876F7934-8845-4945-9796-88D515C7AA90}">
      <x14:pivotCaches>
        <pivotCache cacheId="14" r:id="rId13"/>
      </x14:pivotCaches>
    </ext>
    <ext xmlns:x14="http://schemas.microsoft.com/office/spreadsheetml/2009/9/main" uri="{BBE1A952-AA13-448e-AADC-164F8A28A991}">
      <x14:slicerCaches>
        <x14:slicerCache r:id="rId1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4" i="20" l="1"/>
  <c r="C113" i="20"/>
  <c r="C112" i="20"/>
  <c r="C111" i="20"/>
  <c r="C110" i="20"/>
  <c r="C109" i="20"/>
  <c r="C108" i="20"/>
  <c r="C107" i="20"/>
  <c r="C106" i="20"/>
  <c r="C105" i="20"/>
  <c r="C104" i="20"/>
  <c r="C103" i="20"/>
  <c r="C102" i="20"/>
  <c r="C101" i="20"/>
  <c r="C100" i="20"/>
  <c r="C99" i="20"/>
  <c r="C98" i="20"/>
  <c r="C97" i="20"/>
  <c r="C96" i="20"/>
  <c r="C95" i="20"/>
  <c r="C94" i="20"/>
  <c r="C93" i="20"/>
  <c r="C92" i="20"/>
  <c r="C91" i="20"/>
  <c r="C90" i="20"/>
  <c r="C88" i="20"/>
  <c r="C87" i="20"/>
  <c r="C86" i="20"/>
  <c r="C85" i="20"/>
  <c r="C84" i="20"/>
  <c r="C83" i="20"/>
  <c r="C82" i="20"/>
  <c r="C81" i="20"/>
  <c r="C80" i="20"/>
  <c r="C79" i="20"/>
  <c r="C78" i="20"/>
  <c r="C77" i="20"/>
  <c r="C76" i="20"/>
  <c r="C75" i="20"/>
  <c r="C74" i="20"/>
  <c r="C73" i="20"/>
  <c r="C72" i="20"/>
  <c r="C71" i="20"/>
  <c r="C70" i="20"/>
  <c r="C69" i="20"/>
  <c r="C68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2" i="20"/>
  <c r="C10" i="20"/>
  <c r="C15" i="21" l="1"/>
  <c r="D15" i="21"/>
  <c r="E15" i="21"/>
  <c r="F15" i="21"/>
  <c r="G15" i="21"/>
  <c r="H15" i="21"/>
  <c r="I15" i="21"/>
  <c r="J15" i="21"/>
  <c r="K15" i="21"/>
  <c r="L15" i="21"/>
  <c r="M15" i="21"/>
  <c r="C16" i="21"/>
  <c r="D16" i="21"/>
  <c r="E16" i="21"/>
  <c r="F16" i="21"/>
  <c r="G16" i="21"/>
  <c r="H16" i="21"/>
  <c r="I16" i="21"/>
  <c r="J16" i="21"/>
  <c r="K16" i="21"/>
  <c r="L16" i="21"/>
  <c r="M16" i="21"/>
  <c r="C17" i="21"/>
  <c r="D17" i="21"/>
  <c r="E17" i="21"/>
  <c r="F17" i="21"/>
  <c r="G17" i="21"/>
  <c r="H17" i="21"/>
  <c r="I17" i="21"/>
  <c r="J17" i="21"/>
  <c r="K17" i="21"/>
  <c r="L17" i="21"/>
  <c r="M17" i="21"/>
  <c r="C18" i="21"/>
  <c r="D18" i="21"/>
  <c r="E18" i="21"/>
  <c r="F18" i="21"/>
  <c r="G18" i="21"/>
  <c r="H18" i="21"/>
  <c r="I18" i="21"/>
  <c r="J18" i="21"/>
  <c r="K18" i="21"/>
  <c r="L18" i="21"/>
  <c r="M18" i="21"/>
  <c r="C19" i="21"/>
  <c r="D19" i="21"/>
  <c r="E19" i="21"/>
  <c r="F19" i="21"/>
  <c r="G19" i="21"/>
  <c r="H19" i="21"/>
  <c r="I19" i="21"/>
  <c r="J19" i="21"/>
  <c r="K19" i="21"/>
  <c r="L19" i="21"/>
  <c r="M19" i="21"/>
  <c r="C20" i="21"/>
  <c r="D20" i="21"/>
  <c r="E20" i="21"/>
  <c r="F20" i="21"/>
  <c r="G20" i="21"/>
  <c r="H20" i="21"/>
  <c r="I20" i="21"/>
  <c r="J20" i="21"/>
  <c r="K20" i="21"/>
  <c r="L20" i="21"/>
  <c r="M20" i="21"/>
  <c r="C21" i="21"/>
  <c r="D21" i="21"/>
  <c r="E21" i="21"/>
  <c r="F21" i="21"/>
  <c r="G21" i="21"/>
  <c r="H21" i="21"/>
  <c r="I21" i="21"/>
  <c r="J21" i="21"/>
  <c r="K21" i="21"/>
  <c r="L21" i="21"/>
  <c r="M21" i="21"/>
  <c r="C22" i="21"/>
  <c r="D22" i="21"/>
  <c r="E22" i="21"/>
  <c r="F22" i="21"/>
  <c r="G22" i="21"/>
  <c r="H22" i="21"/>
  <c r="I22" i="21"/>
  <c r="J22" i="21"/>
  <c r="K22" i="21"/>
  <c r="L22" i="21"/>
  <c r="M22" i="21"/>
  <c r="C23" i="21"/>
  <c r="D23" i="21"/>
  <c r="E23" i="21"/>
  <c r="F23" i="21"/>
  <c r="G23" i="21"/>
  <c r="H23" i="21"/>
  <c r="I23" i="21"/>
  <c r="J23" i="21"/>
  <c r="K23" i="21"/>
  <c r="L23" i="21"/>
  <c r="M23" i="21"/>
  <c r="C24" i="21"/>
  <c r="D24" i="21"/>
  <c r="E24" i="21"/>
  <c r="F24" i="21"/>
  <c r="G24" i="21"/>
  <c r="H24" i="21"/>
  <c r="I24" i="21"/>
  <c r="J24" i="21"/>
  <c r="K24" i="21"/>
  <c r="L24" i="21"/>
  <c r="M24" i="21"/>
  <c r="C25" i="21"/>
  <c r="D25" i="21"/>
  <c r="E25" i="21"/>
  <c r="F25" i="21"/>
  <c r="G25" i="21"/>
  <c r="H25" i="21"/>
  <c r="I25" i="21"/>
  <c r="J25" i="21"/>
  <c r="K25" i="21"/>
  <c r="L25" i="21"/>
  <c r="M25" i="21"/>
  <c r="C26" i="21"/>
  <c r="D26" i="21"/>
  <c r="E26" i="21"/>
  <c r="F26" i="21"/>
  <c r="G26" i="21"/>
  <c r="H26" i="21"/>
  <c r="I26" i="21"/>
  <c r="J26" i="21"/>
  <c r="K26" i="21"/>
  <c r="L26" i="21"/>
  <c r="M26" i="21"/>
  <c r="C27" i="21"/>
  <c r="D27" i="21"/>
  <c r="E27" i="21"/>
  <c r="F27" i="21"/>
  <c r="G27" i="21"/>
  <c r="H27" i="21"/>
  <c r="I27" i="21"/>
  <c r="J27" i="21"/>
  <c r="K27" i="21"/>
  <c r="L27" i="21"/>
  <c r="M27" i="21"/>
  <c r="C28" i="21"/>
  <c r="D28" i="21"/>
  <c r="E28" i="21"/>
  <c r="F28" i="21"/>
  <c r="G28" i="21"/>
  <c r="H28" i="21"/>
  <c r="I28" i="21"/>
  <c r="J28" i="21"/>
  <c r="K28" i="21"/>
  <c r="L28" i="21"/>
  <c r="M28" i="21"/>
  <c r="C29" i="21"/>
  <c r="D29" i="21"/>
  <c r="E29" i="21"/>
  <c r="F29" i="21"/>
  <c r="G29" i="21"/>
  <c r="H29" i="21"/>
  <c r="I29" i="21"/>
  <c r="J29" i="21"/>
  <c r="K29" i="21"/>
  <c r="L29" i="21"/>
  <c r="M29" i="21"/>
  <c r="C30" i="21"/>
  <c r="D30" i="21"/>
  <c r="E30" i="21"/>
  <c r="F30" i="21"/>
  <c r="G30" i="21"/>
  <c r="H30" i="21"/>
  <c r="I30" i="21"/>
  <c r="J30" i="21"/>
  <c r="K30" i="21"/>
  <c r="L30" i="21"/>
  <c r="M30" i="21"/>
  <c r="C31" i="21"/>
  <c r="D31" i="21"/>
  <c r="E31" i="21"/>
  <c r="F31" i="21"/>
  <c r="G31" i="21"/>
  <c r="H31" i="21"/>
  <c r="I31" i="21"/>
  <c r="J31" i="21"/>
  <c r="K31" i="21"/>
  <c r="L31" i="21"/>
  <c r="M31" i="21"/>
  <c r="C32" i="21"/>
  <c r="D32" i="21"/>
  <c r="E32" i="21"/>
  <c r="F32" i="21"/>
  <c r="G32" i="21"/>
  <c r="H32" i="21"/>
  <c r="I32" i="21"/>
  <c r="J32" i="21"/>
  <c r="K32" i="21"/>
  <c r="L32" i="21"/>
  <c r="M32" i="21"/>
  <c r="C33" i="21"/>
  <c r="D33" i="21"/>
  <c r="E33" i="21"/>
  <c r="F33" i="21"/>
  <c r="G33" i="21"/>
  <c r="H33" i="21"/>
  <c r="I33" i="21"/>
  <c r="J33" i="21"/>
  <c r="K33" i="21"/>
  <c r="L33" i="21"/>
  <c r="M33" i="21"/>
  <c r="C34" i="21"/>
  <c r="D34" i="21"/>
  <c r="E34" i="21"/>
  <c r="F34" i="21"/>
  <c r="G34" i="21"/>
  <c r="H34" i="21"/>
  <c r="I34" i="21"/>
  <c r="J34" i="21"/>
  <c r="K34" i="21"/>
  <c r="L34" i="21"/>
  <c r="M34" i="21"/>
  <c r="C35" i="21"/>
  <c r="D35" i="21"/>
  <c r="E35" i="21"/>
  <c r="F35" i="21"/>
  <c r="G35" i="21"/>
  <c r="H35" i="21"/>
  <c r="I35" i="21"/>
  <c r="J35" i="21"/>
  <c r="K35" i="21"/>
  <c r="L35" i="21"/>
  <c r="M35" i="21"/>
  <c r="C36" i="21"/>
  <c r="D36" i="21"/>
  <c r="E36" i="21"/>
  <c r="F36" i="21"/>
  <c r="G36" i="21"/>
  <c r="H36" i="21"/>
  <c r="I36" i="21"/>
  <c r="J36" i="21"/>
  <c r="K36" i="21"/>
  <c r="L36" i="21"/>
  <c r="M36" i="21"/>
  <c r="C37" i="21"/>
  <c r="D37" i="21"/>
  <c r="E37" i="21"/>
  <c r="F37" i="21"/>
  <c r="G37" i="21"/>
  <c r="H37" i="21"/>
  <c r="I37" i="21"/>
  <c r="J37" i="21"/>
  <c r="K37" i="21"/>
  <c r="L37" i="21"/>
  <c r="M37" i="21"/>
  <c r="C38" i="21"/>
  <c r="D38" i="21"/>
  <c r="E38" i="21"/>
  <c r="F38" i="21"/>
  <c r="G38" i="21"/>
  <c r="H38" i="21"/>
  <c r="I38" i="21"/>
  <c r="J38" i="21"/>
  <c r="K38" i="21"/>
  <c r="L38" i="21"/>
  <c r="M38" i="21"/>
  <c r="C39" i="21"/>
  <c r="D39" i="21"/>
  <c r="E39" i="21"/>
  <c r="F39" i="21"/>
  <c r="G39" i="21"/>
  <c r="H39" i="21"/>
  <c r="I39" i="21"/>
  <c r="J39" i="21"/>
  <c r="K39" i="21"/>
  <c r="L39" i="21"/>
  <c r="M39" i="21"/>
  <c r="C40" i="21"/>
  <c r="D40" i="21"/>
  <c r="E40" i="21"/>
  <c r="F40" i="21"/>
  <c r="G40" i="21"/>
  <c r="H40" i="21"/>
  <c r="I40" i="21"/>
  <c r="J40" i="21"/>
  <c r="K40" i="21"/>
  <c r="L40" i="21"/>
  <c r="M40" i="21"/>
  <c r="C41" i="21"/>
  <c r="D41" i="21"/>
  <c r="E41" i="21"/>
  <c r="F41" i="21"/>
  <c r="G41" i="21"/>
  <c r="H41" i="21"/>
  <c r="I41" i="21"/>
  <c r="J41" i="21"/>
  <c r="K41" i="21"/>
  <c r="L41" i="21"/>
  <c r="M41" i="21"/>
  <c r="C42" i="21"/>
  <c r="D42" i="21"/>
  <c r="E42" i="21"/>
  <c r="F42" i="21"/>
  <c r="G42" i="21"/>
  <c r="H42" i="21"/>
  <c r="I42" i="21"/>
  <c r="J42" i="21"/>
  <c r="K42" i="21"/>
  <c r="L42" i="21"/>
  <c r="M42" i="21"/>
  <c r="C43" i="21"/>
  <c r="D43" i="21"/>
  <c r="E43" i="21"/>
  <c r="F43" i="21"/>
  <c r="G43" i="21"/>
  <c r="H43" i="21"/>
  <c r="I43" i="21"/>
  <c r="J43" i="21"/>
  <c r="K43" i="21"/>
  <c r="L43" i="21"/>
  <c r="M43" i="21"/>
  <c r="C44" i="21"/>
  <c r="D44" i="21"/>
  <c r="E44" i="21"/>
  <c r="F44" i="21"/>
  <c r="G44" i="21"/>
  <c r="H44" i="21"/>
  <c r="I44" i="21"/>
  <c r="J44" i="21"/>
  <c r="K44" i="21"/>
  <c r="L44" i="21"/>
  <c r="M44" i="21"/>
  <c r="C45" i="21"/>
  <c r="D45" i="21"/>
  <c r="E45" i="21"/>
  <c r="F45" i="21"/>
  <c r="G45" i="21"/>
  <c r="H45" i="21"/>
  <c r="I45" i="21"/>
  <c r="J45" i="21"/>
  <c r="K45" i="21"/>
  <c r="L45" i="21"/>
  <c r="M45" i="21"/>
  <c r="C46" i="21"/>
  <c r="D46" i="21"/>
  <c r="E46" i="21"/>
  <c r="F46" i="21"/>
  <c r="G46" i="21"/>
  <c r="H46" i="21"/>
  <c r="I46" i="21"/>
  <c r="J46" i="21"/>
  <c r="K46" i="21"/>
  <c r="L46" i="21"/>
  <c r="M46" i="21"/>
  <c r="C47" i="21"/>
  <c r="D47" i="21"/>
  <c r="E47" i="21"/>
  <c r="F47" i="21"/>
  <c r="G47" i="21"/>
  <c r="H47" i="21"/>
  <c r="I47" i="21"/>
  <c r="J47" i="21"/>
  <c r="K47" i="21"/>
  <c r="L47" i="21"/>
  <c r="M47" i="21"/>
  <c r="C48" i="21"/>
  <c r="D48" i="21"/>
  <c r="E48" i="21"/>
  <c r="F48" i="21"/>
  <c r="G48" i="21"/>
  <c r="H48" i="21"/>
  <c r="I48" i="21"/>
  <c r="J48" i="21"/>
  <c r="K48" i="21"/>
  <c r="L48" i="21"/>
  <c r="M48" i="21"/>
  <c r="C49" i="21"/>
  <c r="D49" i="21"/>
  <c r="E49" i="21"/>
  <c r="F49" i="21"/>
  <c r="G49" i="21"/>
  <c r="H49" i="21"/>
  <c r="I49" i="21"/>
  <c r="J49" i="21"/>
  <c r="K49" i="21"/>
  <c r="L49" i="21"/>
  <c r="M49" i="21"/>
  <c r="C50" i="21"/>
  <c r="D50" i="21"/>
  <c r="E50" i="21"/>
  <c r="F50" i="21"/>
  <c r="G50" i="21"/>
  <c r="H50" i="21"/>
  <c r="I50" i="21"/>
  <c r="J50" i="21"/>
  <c r="K50" i="21"/>
  <c r="L50" i="21"/>
  <c r="M50" i="21"/>
  <c r="C51" i="21"/>
  <c r="D51" i="21"/>
  <c r="E51" i="21"/>
  <c r="F51" i="21"/>
  <c r="G51" i="21"/>
  <c r="H51" i="21"/>
  <c r="I51" i="21"/>
  <c r="J51" i="21"/>
  <c r="K51" i="21"/>
  <c r="L51" i="21"/>
  <c r="M51" i="21"/>
  <c r="C52" i="21"/>
  <c r="D52" i="21"/>
  <c r="E52" i="21"/>
  <c r="F52" i="21"/>
  <c r="G52" i="21"/>
  <c r="H52" i="21"/>
  <c r="I52" i="21"/>
  <c r="J52" i="21"/>
  <c r="K52" i="21"/>
  <c r="L52" i="21"/>
  <c r="M52" i="21"/>
  <c r="C53" i="21"/>
  <c r="D53" i="21"/>
  <c r="E53" i="21"/>
  <c r="F53" i="21"/>
  <c r="G53" i="21"/>
  <c r="H53" i="21"/>
  <c r="I53" i="21"/>
  <c r="J53" i="21"/>
  <c r="K53" i="21"/>
  <c r="L53" i="21"/>
  <c r="M53" i="21"/>
  <c r="C54" i="21"/>
  <c r="D54" i="21"/>
  <c r="E54" i="21"/>
  <c r="F54" i="21"/>
  <c r="G54" i="21"/>
  <c r="H54" i="21"/>
  <c r="I54" i="21"/>
  <c r="J54" i="21"/>
  <c r="K54" i="21"/>
  <c r="L54" i="21"/>
  <c r="M54" i="21"/>
  <c r="C55" i="21"/>
  <c r="D55" i="21"/>
  <c r="E55" i="21"/>
  <c r="F55" i="21"/>
  <c r="G55" i="21"/>
  <c r="H55" i="21"/>
  <c r="I55" i="21"/>
  <c r="J55" i="21"/>
  <c r="K55" i="21"/>
  <c r="L55" i="21"/>
  <c r="M55" i="21"/>
  <c r="C56" i="21"/>
  <c r="D56" i="21"/>
  <c r="E56" i="21"/>
  <c r="F56" i="21"/>
  <c r="G56" i="21"/>
  <c r="H56" i="21"/>
  <c r="I56" i="21"/>
  <c r="J56" i="21"/>
  <c r="K56" i="21"/>
  <c r="L56" i="21"/>
  <c r="M56" i="21"/>
  <c r="C57" i="21"/>
  <c r="D57" i="21"/>
  <c r="E57" i="21"/>
  <c r="F57" i="21"/>
  <c r="G57" i="21"/>
  <c r="H57" i="21"/>
  <c r="I57" i="21"/>
  <c r="J57" i="21"/>
  <c r="K57" i="21"/>
  <c r="L57" i="21"/>
  <c r="M57" i="21"/>
  <c r="C58" i="21"/>
  <c r="D58" i="21"/>
  <c r="E58" i="21"/>
  <c r="F58" i="21"/>
  <c r="G58" i="21"/>
  <c r="H58" i="21"/>
  <c r="I58" i="21"/>
  <c r="J58" i="21"/>
  <c r="K58" i="21"/>
  <c r="L58" i="21"/>
  <c r="M58" i="21"/>
  <c r="C59" i="21"/>
  <c r="D59" i="21"/>
  <c r="E59" i="21"/>
  <c r="F59" i="21"/>
  <c r="G59" i="21"/>
  <c r="H59" i="21"/>
  <c r="I59" i="21"/>
  <c r="J59" i="21"/>
  <c r="K59" i="21"/>
  <c r="L59" i="21"/>
  <c r="M59" i="21"/>
  <c r="C60" i="21"/>
  <c r="D60" i="21"/>
  <c r="E60" i="21"/>
  <c r="F60" i="21"/>
  <c r="G60" i="21"/>
  <c r="H60" i="21"/>
  <c r="I60" i="21"/>
  <c r="J60" i="21"/>
  <c r="K60" i="21"/>
  <c r="L60" i="21"/>
  <c r="M60" i="21"/>
  <c r="C61" i="21"/>
  <c r="D61" i="21"/>
  <c r="E61" i="21"/>
  <c r="F61" i="21"/>
  <c r="G61" i="21"/>
  <c r="H61" i="21"/>
  <c r="I61" i="21"/>
  <c r="J61" i="21"/>
  <c r="K61" i="21"/>
  <c r="L61" i="21"/>
  <c r="M61" i="21"/>
  <c r="C62" i="21"/>
  <c r="D62" i="21"/>
  <c r="E62" i="21"/>
  <c r="F62" i="21"/>
  <c r="G62" i="21"/>
  <c r="H62" i="21"/>
  <c r="I62" i="21"/>
  <c r="J62" i="21"/>
  <c r="K62" i="21"/>
  <c r="L62" i="21"/>
  <c r="M62" i="21"/>
  <c r="C63" i="21"/>
  <c r="D63" i="21"/>
  <c r="E63" i="21"/>
  <c r="F63" i="21"/>
  <c r="G63" i="21"/>
  <c r="H63" i="21"/>
  <c r="I63" i="21"/>
  <c r="J63" i="21"/>
  <c r="K63" i="21"/>
  <c r="L63" i="21"/>
  <c r="M63" i="21"/>
  <c r="C64" i="21"/>
  <c r="D64" i="21"/>
  <c r="E64" i="21"/>
  <c r="F64" i="21"/>
  <c r="G64" i="21"/>
  <c r="H64" i="21"/>
  <c r="I64" i="21"/>
  <c r="J64" i="21"/>
  <c r="K64" i="21"/>
  <c r="L64" i="21"/>
  <c r="M64" i="21"/>
  <c r="C65" i="21"/>
  <c r="D65" i="21"/>
  <c r="E65" i="21"/>
  <c r="F65" i="21"/>
  <c r="G65" i="21"/>
  <c r="H65" i="21"/>
  <c r="I65" i="21"/>
  <c r="J65" i="21"/>
  <c r="K65" i="21"/>
  <c r="L65" i="21"/>
  <c r="M65" i="21"/>
  <c r="C66" i="21"/>
  <c r="D66" i="21"/>
  <c r="E66" i="21"/>
  <c r="F66" i="21"/>
  <c r="G66" i="21"/>
  <c r="H66" i="21"/>
  <c r="I66" i="21"/>
  <c r="J66" i="21"/>
  <c r="K66" i="21"/>
  <c r="L66" i="21"/>
  <c r="M66" i="21"/>
  <c r="C67" i="21"/>
  <c r="D67" i="21"/>
  <c r="E67" i="21"/>
  <c r="F67" i="21"/>
  <c r="G67" i="21"/>
  <c r="H67" i="21"/>
  <c r="I67" i="21"/>
  <c r="J67" i="21"/>
  <c r="K67" i="21"/>
  <c r="L67" i="21"/>
  <c r="M67" i="21"/>
  <c r="C68" i="21"/>
  <c r="D68" i="21"/>
  <c r="E68" i="21"/>
  <c r="F68" i="21"/>
  <c r="G68" i="21"/>
  <c r="H68" i="21"/>
  <c r="I68" i="21"/>
  <c r="J68" i="21"/>
  <c r="K68" i="21"/>
  <c r="L68" i="21"/>
  <c r="M68" i="21"/>
  <c r="C69" i="21"/>
  <c r="D69" i="21"/>
  <c r="E69" i="21"/>
  <c r="F69" i="21"/>
  <c r="G69" i="21"/>
  <c r="H69" i="21"/>
  <c r="I69" i="21"/>
  <c r="J69" i="21"/>
  <c r="K69" i="21"/>
  <c r="L69" i="21"/>
  <c r="M69" i="21"/>
  <c r="C70" i="21"/>
  <c r="D70" i="21"/>
  <c r="E70" i="21"/>
  <c r="F70" i="21"/>
  <c r="G70" i="21"/>
  <c r="H70" i="21"/>
  <c r="I70" i="21"/>
  <c r="J70" i="21"/>
  <c r="K70" i="21"/>
  <c r="L70" i="21"/>
  <c r="M70" i="21"/>
  <c r="C71" i="21"/>
  <c r="D71" i="21"/>
  <c r="E71" i="21"/>
  <c r="F71" i="21"/>
  <c r="G71" i="21"/>
  <c r="H71" i="21"/>
  <c r="I71" i="21"/>
  <c r="J71" i="21"/>
  <c r="K71" i="21"/>
  <c r="L71" i="21"/>
  <c r="M71" i="21"/>
  <c r="C72" i="21"/>
  <c r="D72" i="21"/>
  <c r="E72" i="21"/>
  <c r="F72" i="21"/>
  <c r="G72" i="21"/>
  <c r="H72" i="21"/>
  <c r="I72" i="21"/>
  <c r="J72" i="21"/>
  <c r="K72" i="21"/>
  <c r="L72" i="21"/>
  <c r="M72" i="21"/>
  <c r="C73" i="21"/>
  <c r="D73" i="21"/>
  <c r="E73" i="21"/>
  <c r="F73" i="21"/>
  <c r="G73" i="21"/>
  <c r="H73" i="21"/>
  <c r="I73" i="21"/>
  <c r="J73" i="21"/>
  <c r="K73" i="21"/>
  <c r="L73" i="21"/>
  <c r="M73" i="21"/>
  <c r="C74" i="21"/>
  <c r="D74" i="21"/>
  <c r="E74" i="21"/>
  <c r="F74" i="21"/>
  <c r="G74" i="21"/>
  <c r="H74" i="21"/>
  <c r="I74" i="21"/>
  <c r="J74" i="21"/>
  <c r="K74" i="21"/>
  <c r="L74" i="21"/>
  <c r="M74" i="21"/>
  <c r="C75" i="21"/>
  <c r="D75" i="21"/>
  <c r="E75" i="21"/>
  <c r="F75" i="21"/>
  <c r="G75" i="21"/>
  <c r="H75" i="21"/>
  <c r="I75" i="21"/>
  <c r="J75" i="21"/>
  <c r="K75" i="21"/>
  <c r="L75" i="21"/>
  <c r="M75" i="21"/>
  <c r="C76" i="21"/>
  <c r="D76" i="21"/>
  <c r="E76" i="21"/>
  <c r="F76" i="21"/>
  <c r="G76" i="21"/>
  <c r="H76" i="21"/>
  <c r="I76" i="21"/>
  <c r="J76" i="21"/>
  <c r="K76" i="21"/>
  <c r="L76" i="21"/>
  <c r="M76" i="21"/>
  <c r="C77" i="21"/>
  <c r="D77" i="21"/>
  <c r="E77" i="21"/>
  <c r="F77" i="21"/>
  <c r="G77" i="21"/>
  <c r="H77" i="21"/>
  <c r="I77" i="21"/>
  <c r="J77" i="21"/>
  <c r="K77" i="21"/>
  <c r="L77" i="21"/>
  <c r="M77" i="21"/>
  <c r="C78" i="21"/>
  <c r="D78" i="21"/>
  <c r="E78" i="21"/>
  <c r="F78" i="21"/>
  <c r="G78" i="21"/>
  <c r="H78" i="21"/>
  <c r="I78" i="21"/>
  <c r="J78" i="21"/>
  <c r="K78" i="21"/>
  <c r="L78" i="21"/>
  <c r="M78" i="21"/>
  <c r="C79" i="21"/>
  <c r="D79" i="21"/>
  <c r="E79" i="21"/>
  <c r="F79" i="21"/>
  <c r="G79" i="21"/>
  <c r="H79" i="21"/>
  <c r="I79" i="21"/>
  <c r="J79" i="21"/>
  <c r="K79" i="21"/>
  <c r="L79" i="21"/>
  <c r="M79" i="21"/>
  <c r="C80" i="21"/>
  <c r="D80" i="21"/>
  <c r="E80" i="21"/>
  <c r="F80" i="21"/>
  <c r="G80" i="21"/>
  <c r="H80" i="21"/>
  <c r="I80" i="21"/>
  <c r="J80" i="21"/>
  <c r="K80" i="21"/>
  <c r="L80" i="21"/>
  <c r="M80" i="21"/>
  <c r="C81" i="21"/>
  <c r="D81" i="21"/>
  <c r="E81" i="21"/>
  <c r="F81" i="21"/>
  <c r="G81" i="21"/>
  <c r="H81" i="21"/>
  <c r="I81" i="21"/>
  <c r="J81" i="21"/>
  <c r="K81" i="21"/>
  <c r="L81" i="21"/>
  <c r="M81" i="21"/>
  <c r="C82" i="21"/>
  <c r="D82" i="21"/>
  <c r="E82" i="21"/>
  <c r="F82" i="21"/>
  <c r="G82" i="21"/>
  <c r="H82" i="21"/>
  <c r="I82" i="21"/>
  <c r="J82" i="21"/>
  <c r="K82" i="21"/>
  <c r="L82" i="21"/>
  <c r="M82" i="21"/>
  <c r="C83" i="21"/>
  <c r="D83" i="21"/>
  <c r="E83" i="21"/>
  <c r="F83" i="21"/>
  <c r="G83" i="21"/>
  <c r="H83" i="21"/>
  <c r="I83" i="21"/>
  <c r="J83" i="21"/>
  <c r="K83" i="21"/>
  <c r="L83" i="21"/>
  <c r="M83" i="21"/>
  <c r="C84" i="21"/>
  <c r="D84" i="21"/>
  <c r="E84" i="21"/>
  <c r="F84" i="21"/>
  <c r="G84" i="21"/>
  <c r="H84" i="21"/>
  <c r="I84" i="21"/>
  <c r="J84" i="21"/>
  <c r="K84" i="21"/>
  <c r="L84" i="21"/>
  <c r="M84" i="21"/>
  <c r="C85" i="21"/>
  <c r="D85" i="21"/>
  <c r="E85" i="21"/>
  <c r="F85" i="21"/>
  <c r="G85" i="21"/>
  <c r="H85" i="21"/>
  <c r="I85" i="21"/>
  <c r="J85" i="21"/>
  <c r="K85" i="21"/>
  <c r="L85" i="21"/>
  <c r="M85" i="21"/>
  <c r="C86" i="21"/>
  <c r="D86" i="21"/>
  <c r="E86" i="21"/>
  <c r="F86" i="21"/>
  <c r="G86" i="21"/>
  <c r="H86" i="21"/>
  <c r="I86" i="21"/>
  <c r="J86" i="21"/>
  <c r="K86" i="21"/>
  <c r="L86" i="21"/>
  <c r="M86" i="21"/>
  <c r="C87" i="21"/>
  <c r="D87" i="21"/>
  <c r="E87" i="21"/>
  <c r="F87" i="21"/>
  <c r="G87" i="21"/>
  <c r="H87" i="21"/>
  <c r="I87" i="21"/>
  <c r="J87" i="21"/>
  <c r="K87" i="21"/>
  <c r="L87" i="21"/>
  <c r="M87" i="21"/>
  <c r="C88" i="21"/>
  <c r="D88" i="21"/>
  <c r="E88" i="21"/>
  <c r="F88" i="21"/>
  <c r="G88" i="21"/>
  <c r="H88" i="21"/>
  <c r="I88" i="21"/>
  <c r="J88" i="21"/>
  <c r="K88" i="21"/>
  <c r="L88" i="21"/>
  <c r="M88" i="21"/>
  <c r="C90" i="21"/>
  <c r="D90" i="21"/>
  <c r="E90" i="21"/>
  <c r="F90" i="21"/>
  <c r="G90" i="21"/>
  <c r="H90" i="21"/>
  <c r="I90" i="21"/>
  <c r="J90" i="21"/>
  <c r="K90" i="21"/>
  <c r="L90" i="21"/>
  <c r="M90" i="21"/>
  <c r="C91" i="21"/>
  <c r="D91" i="21"/>
  <c r="E91" i="21"/>
  <c r="F91" i="21"/>
  <c r="G91" i="21"/>
  <c r="H91" i="21"/>
  <c r="I91" i="21"/>
  <c r="J91" i="21"/>
  <c r="K91" i="21"/>
  <c r="L91" i="21"/>
  <c r="M91" i="21"/>
  <c r="C92" i="21"/>
  <c r="D92" i="21"/>
  <c r="E92" i="21"/>
  <c r="F92" i="21"/>
  <c r="G92" i="21"/>
  <c r="H92" i="21"/>
  <c r="I92" i="21"/>
  <c r="J92" i="21"/>
  <c r="K92" i="21"/>
  <c r="L92" i="21"/>
  <c r="M92" i="21"/>
  <c r="C93" i="21"/>
  <c r="D93" i="21"/>
  <c r="E93" i="21"/>
  <c r="F93" i="21"/>
  <c r="G93" i="21"/>
  <c r="H93" i="21"/>
  <c r="I93" i="21"/>
  <c r="J93" i="21"/>
  <c r="K93" i="21"/>
  <c r="L93" i="21"/>
  <c r="M93" i="21"/>
  <c r="C94" i="21"/>
  <c r="D94" i="21"/>
  <c r="E94" i="21"/>
  <c r="F94" i="21"/>
  <c r="G94" i="21"/>
  <c r="H94" i="21"/>
  <c r="I94" i="21"/>
  <c r="J94" i="21"/>
  <c r="K94" i="21"/>
  <c r="L94" i="21"/>
  <c r="M94" i="21"/>
  <c r="C95" i="21"/>
  <c r="D95" i="21"/>
  <c r="E95" i="21"/>
  <c r="F95" i="21"/>
  <c r="G95" i="21"/>
  <c r="H95" i="21"/>
  <c r="I95" i="21"/>
  <c r="J95" i="21"/>
  <c r="K95" i="21"/>
  <c r="L95" i="21"/>
  <c r="M95" i="21"/>
  <c r="C96" i="21"/>
  <c r="D96" i="21"/>
  <c r="E96" i="21"/>
  <c r="F96" i="21"/>
  <c r="G96" i="21"/>
  <c r="H96" i="21"/>
  <c r="I96" i="21"/>
  <c r="J96" i="21"/>
  <c r="K96" i="21"/>
  <c r="L96" i="21"/>
  <c r="M96" i="21"/>
  <c r="C97" i="21"/>
  <c r="D97" i="21"/>
  <c r="E97" i="21"/>
  <c r="F97" i="21"/>
  <c r="G97" i="21"/>
  <c r="H97" i="21"/>
  <c r="I97" i="21"/>
  <c r="J97" i="21"/>
  <c r="K97" i="21"/>
  <c r="L97" i="21"/>
  <c r="M97" i="21"/>
  <c r="C98" i="21"/>
  <c r="D98" i="21"/>
  <c r="E98" i="21"/>
  <c r="F98" i="21"/>
  <c r="G98" i="21"/>
  <c r="H98" i="21"/>
  <c r="I98" i="21"/>
  <c r="J98" i="21"/>
  <c r="K98" i="21"/>
  <c r="L98" i="21"/>
  <c r="M98" i="21"/>
  <c r="C99" i="21"/>
  <c r="D99" i="21"/>
  <c r="E99" i="21"/>
  <c r="F99" i="21"/>
  <c r="G99" i="21"/>
  <c r="H99" i="21"/>
  <c r="I99" i="21"/>
  <c r="J99" i="21"/>
  <c r="K99" i="21"/>
  <c r="L99" i="21"/>
  <c r="M99" i="21"/>
  <c r="C100" i="21"/>
  <c r="D100" i="21"/>
  <c r="E100" i="21"/>
  <c r="F100" i="21"/>
  <c r="G100" i="21"/>
  <c r="H100" i="21"/>
  <c r="I100" i="21"/>
  <c r="J100" i="21"/>
  <c r="K100" i="21"/>
  <c r="L100" i="21"/>
  <c r="M100" i="21"/>
  <c r="C101" i="21"/>
  <c r="D101" i="21"/>
  <c r="E101" i="21"/>
  <c r="F101" i="21"/>
  <c r="G101" i="21"/>
  <c r="H101" i="21"/>
  <c r="I101" i="21"/>
  <c r="J101" i="21"/>
  <c r="K101" i="21"/>
  <c r="L101" i="21"/>
  <c r="M101" i="21"/>
  <c r="C102" i="21"/>
  <c r="D102" i="21"/>
  <c r="E102" i="21"/>
  <c r="F102" i="21"/>
  <c r="G102" i="21"/>
  <c r="H102" i="21"/>
  <c r="I102" i="21"/>
  <c r="J102" i="21"/>
  <c r="K102" i="21"/>
  <c r="L102" i="21"/>
  <c r="M102" i="21"/>
  <c r="C103" i="21"/>
  <c r="D103" i="21"/>
  <c r="E103" i="21"/>
  <c r="F103" i="21"/>
  <c r="G103" i="21"/>
  <c r="H103" i="21"/>
  <c r="I103" i="21"/>
  <c r="J103" i="21"/>
  <c r="K103" i="21"/>
  <c r="L103" i="21"/>
  <c r="M103" i="21"/>
  <c r="C104" i="21"/>
  <c r="D104" i="21"/>
  <c r="E104" i="21"/>
  <c r="F104" i="21"/>
  <c r="G104" i="21"/>
  <c r="H104" i="21"/>
  <c r="I104" i="21"/>
  <c r="J104" i="21"/>
  <c r="K104" i="21"/>
  <c r="L104" i="21"/>
  <c r="M104" i="21"/>
  <c r="C105" i="21"/>
  <c r="D105" i="21"/>
  <c r="E105" i="21"/>
  <c r="F105" i="21"/>
  <c r="G105" i="21"/>
  <c r="H105" i="21"/>
  <c r="I105" i="21"/>
  <c r="J105" i="21"/>
  <c r="K105" i="21"/>
  <c r="L105" i="21"/>
  <c r="M105" i="21"/>
  <c r="C106" i="21"/>
  <c r="D106" i="21"/>
  <c r="E106" i="21"/>
  <c r="F106" i="21"/>
  <c r="G106" i="21"/>
  <c r="H106" i="21"/>
  <c r="I106" i="21"/>
  <c r="J106" i="21"/>
  <c r="K106" i="21"/>
  <c r="L106" i="21"/>
  <c r="M106" i="21"/>
  <c r="C107" i="21"/>
  <c r="D107" i="21"/>
  <c r="E107" i="21"/>
  <c r="F107" i="21"/>
  <c r="G107" i="21"/>
  <c r="H107" i="21"/>
  <c r="I107" i="21"/>
  <c r="J107" i="21"/>
  <c r="K107" i="21"/>
  <c r="L107" i="21"/>
  <c r="M107" i="21"/>
  <c r="C108" i="21"/>
  <c r="D108" i="21"/>
  <c r="E108" i="21"/>
  <c r="F108" i="21"/>
  <c r="G108" i="21"/>
  <c r="H108" i="21"/>
  <c r="I108" i="21"/>
  <c r="J108" i="21"/>
  <c r="K108" i="21"/>
  <c r="L108" i="21"/>
  <c r="M108" i="21"/>
  <c r="C109" i="21"/>
  <c r="D109" i="21"/>
  <c r="E109" i="21"/>
  <c r="F109" i="21"/>
  <c r="G109" i="21"/>
  <c r="H109" i="21"/>
  <c r="I109" i="21"/>
  <c r="J109" i="21"/>
  <c r="K109" i="21"/>
  <c r="L109" i="21"/>
  <c r="M109" i="21"/>
  <c r="C110" i="21"/>
  <c r="D110" i="21"/>
  <c r="E110" i="21"/>
  <c r="F110" i="21"/>
  <c r="G110" i="21"/>
  <c r="H110" i="21"/>
  <c r="I110" i="21"/>
  <c r="J110" i="21"/>
  <c r="K110" i="21"/>
  <c r="L110" i="21"/>
  <c r="M110" i="21"/>
  <c r="C111" i="21"/>
  <c r="D111" i="21"/>
  <c r="E111" i="21"/>
  <c r="F111" i="21"/>
  <c r="G111" i="21"/>
  <c r="H111" i="21"/>
  <c r="I111" i="21"/>
  <c r="J111" i="21"/>
  <c r="K111" i="21"/>
  <c r="L111" i="21"/>
  <c r="M111" i="21"/>
  <c r="C112" i="21"/>
  <c r="D112" i="21"/>
  <c r="E112" i="21"/>
  <c r="F112" i="21"/>
  <c r="G112" i="21"/>
  <c r="H112" i="21"/>
  <c r="I112" i="21"/>
  <c r="J112" i="21"/>
  <c r="K112" i="21"/>
  <c r="L112" i="21"/>
  <c r="M112" i="21"/>
  <c r="C113" i="21"/>
  <c r="D113" i="21"/>
  <c r="E113" i="21"/>
  <c r="F113" i="21"/>
  <c r="G113" i="21"/>
  <c r="H113" i="21"/>
  <c r="I113" i="21"/>
  <c r="J113" i="21"/>
  <c r="K113" i="21"/>
  <c r="L113" i="21"/>
  <c r="M113" i="21"/>
  <c r="C114" i="21"/>
  <c r="D114" i="21"/>
  <c r="E114" i="21"/>
  <c r="F114" i="21"/>
  <c r="G114" i="21"/>
  <c r="H114" i="21"/>
  <c r="I114" i="21"/>
  <c r="J114" i="21"/>
  <c r="K114" i="21"/>
  <c r="L114" i="21"/>
  <c r="M114" i="21"/>
  <c r="B114" i="21"/>
  <c r="B113" i="21"/>
  <c r="B112" i="21"/>
  <c r="B111" i="21"/>
  <c r="B110" i="21"/>
  <c r="B109" i="21"/>
  <c r="B108" i="21"/>
  <c r="B107" i="21"/>
  <c r="B106" i="21"/>
  <c r="B105" i="21"/>
  <c r="B104" i="21"/>
  <c r="B103" i="21"/>
  <c r="B102" i="21"/>
  <c r="B101" i="21"/>
  <c r="B100" i="21"/>
  <c r="B99" i="21"/>
  <c r="B98" i="21"/>
  <c r="B97" i="21"/>
  <c r="B96" i="21"/>
  <c r="B95" i="21"/>
  <c r="B94" i="21"/>
  <c r="B93" i="21"/>
  <c r="B92" i="21"/>
  <c r="B91" i="21"/>
  <c r="B90" i="21"/>
  <c r="B88" i="21"/>
  <c r="B87" i="21"/>
  <c r="B86" i="21"/>
  <c r="B85" i="21"/>
  <c r="B84" i="21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1" i="21"/>
  <c r="B60" i="21"/>
  <c r="B59" i="21"/>
  <c r="B58" i="21"/>
  <c r="B57" i="21"/>
  <c r="B56" i="21"/>
  <c r="B55" i="21"/>
  <c r="B54" i="21"/>
  <c r="B53" i="21"/>
  <c r="B52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C14" i="21"/>
  <c r="D14" i="21"/>
  <c r="E14" i="21"/>
  <c r="F14" i="21"/>
  <c r="G14" i="21"/>
  <c r="H14" i="21"/>
  <c r="I14" i="21"/>
  <c r="J14" i="21"/>
  <c r="K14" i="21"/>
  <c r="L14" i="21"/>
  <c r="M14" i="21"/>
  <c r="B14" i="21"/>
  <c r="C12" i="21"/>
  <c r="D12" i="21"/>
  <c r="E12" i="21"/>
  <c r="F12" i="21"/>
  <c r="G12" i="21"/>
  <c r="H12" i="21"/>
  <c r="I12" i="21"/>
  <c r="J12" i="21"/>
  <c r="K12" i="21"/>
  <c r="L12" i="21"/>
  <c r="M12" i="21"/>
  <c r="B12" i="21"/>
  <c r="C10" i="21"/>
  <c r="D10" i="21"/>
  <c r="E10" i="21"/>
  <c r="F10" i="21"/>
  <c r="G10" i="21"/>
  <c r="H10" i="21"/>
  <c r="I10" i="21"/>
  <c r="J10" i="21"/>
  <c r="K10" i="21"/>
  <c r="L10" i="21"/>
  <c r="M10" i="21"/>
  <c r="B10" i="21"/>
  <c r="F11" i="20"/>
  <c r="F13" i="20"/>
  <c r="F15" i="20"/>
  <c r="F34" i="20"/>
  <c r="F79" i="20"/>
  <c r="F81" i="20"/>
  <c r="F82" i="20"/>
  <c r="F88" i="20"/>
  <c r="F90" i="20"/>
  <c r="F105" i="20"/>
  <c r="F109" i="20"/>
  <c r="F112" i="20"/>
  <c r="F114" i="20"/>
  <c r="A37" i="23"/>
  <c r="A36" i="23"/>
  <c r="A35" i="23"/>
  <c r="A34" i="23"/>
  <c r="A33" i="23"/>
  <c r="A32" i="23"/>
  <c r="E12" i="23"/>
  <c r="E11" i="23"/>
  <c r="E10" i="23"/>
  <c r="E9" i="23"/>
  <c r="R6" i="24" l="1"/>
  <c r="Q6" i="24"/>
  <c r="R5" i="24"/>
  <c r="Q5" i="24"/>
  <c r="Q4" i="24"/>
  <c r="R4" i="24"/>
  <c r="R24" i="24"/>
  <c r="Q24" i="24"/>
  <c r="R23" i="24"/>
  <c r="Q23" i="24"/>
  <c r="R26" i="24"/>
  <c r="Q26" i="24"/>
  <c r="R25" i="24"/>
  <c r="Q25" i="24"/>
  <c r="R22" i="24"/>
  <c r="Q22" i="24"/>
  <c r="R21" i="24"/>
  <c r="Q21" i="24"/>
  <c r="R20" i="24"/>
  <c r="B37" i="23" s="1"/>
  <c r="Q20" i="24"/>
  <c r="C37" i="23" s="1"/>
  <c r="R19" i="24"/>
  <c r="B36" i="23" s="1"/>
  <c r="Q19" i="24"/>
  <c r="C36" i="23" s="1"/>
  <c r="R18" i="24"/>
  <c r="B35" i="23" s="1"/>
  <c r="Q18" i="24"/>
  <c r="C35" i="23" s="1"/>
  <c r="R17" i="24"/>
  <c r="B34" i="23" s="1"/>
  <c r="Q17" i="24"/>
  <c r="C34" i="23" s="1"/>
  <c r="R16" i="24"/>
  <c r="B33" i="23" s="1"/>
  <c r="Q16" i="24"/>
  <c r="C33" i="23" s="1"/>
  <c r="R15" i="24"/>
  <c r="B32" i="23" s="1"/>
  <c r="Q15" i="24"/>
  <c r="C32" i="23" s="1"/>
  <c r="R14" i="24"/>
  <c r="Q14" i="24"/>
  <c r="R13" i="24"/>
  <c r="F12" i="23" s="1"/>
  <c r="Q13" i="24"/>
  <c r="G12" i="23" s="1"/>
  <c r="R12" i="24"/>
  <c r="F11" i="23" s="1"/>
  <c r="Q12" i="24"/>
  <c r="G11" i="23" s="1"/>
  <c r="R11" i="24"/>
  <c r="F10" i="23" s="1"/>
  <c r="Q11" i="24"/>
  <c r="G10" i="23" s="1"/>
  <c r="R10" i="24"/>
  <c r="Q10" i="24"/>
  <c r="R9" i="24"/>
  <c r="Q9" i="24"/>
  <c r="R8" i="24"/>
  <c r="F9" i="23" s="1"/>
  <c r="Q8" i="24"/>
  <c r="G9" i="23" s="1"/>
  <c r="R7" i="24"/>
  <c r="F8" i="23" s="1"/>
  <c r="Q7" i="24"/>
  <c r="G8" i="23" s="1"/>
  <c r="C31" i="23" l="1"/>
  <c r="B31" i="23"/>
  <c r="D32" i="23"/>
  <c r="H8" i="23"/>
  <c r="H12" i="23"/>
  <c r="S7" i="24"/>
  <c r="D34" i="23"/>
  <c r="H10" i="23"/>
  <c r="H11" i="23"/>
  <c r="R27" i="24"/>
  <c r="D37" i="23"/>
  <c r="D36" i="23"/>
  <c r="D35" i="23"/>
  <c r="D33" i="23"/>
  <c r="H9" i="23"/>
  <c r="R28" i="24"/>
  <c r="S10" i="24"/>
  <c r="S24" i="24"/>
  <c r="S8" i="24"/>
  <c r="S21" i="24"/>
  <c r="Q28" i="24"/>
  <c r="S19" i="24"/>
  <c r="S9" i="24"/>
  <c r="Q27" i="24"/>
  <c r="S14" i="24"/>
  <c r="S15" i="24"/>
  <c r="S26" i="24"/>
  <c r="S25" i="24"/>
  <c r="S23" i="24"/>
  <c r="S22" i="24"/>
  <c r="S20" i="24"/>
  <c r="S18" i="24"/>
  <c r="S17" i="24"/>
  <c r="S16" i="24"/>
  <c r="S13" i="24"/>
  <c r="S12" i="24"/>
  <c r="S11" i="24"/>
  <c r="N113" i="21"/>
  <c r="F113" i="20" s="1"/>
  <c r="N111" i="21"/>
  <c r="F111" i="20" s="1"/>
  <c r="H111" i="20" s="1"/>
  <c r="N110" i="21"/>
  <c r="F110" i="20" s="1"/>
  <c r="G110" i="20" s="1"/>
  <c r="N108" i="21"/>
  <c r="F108" i="20" s="1"/>
  <c r="H108" i="20" s="1"/>
  <c r="N107" i="21"/>
  <c r="F107" i="20" s="1"/>
  <c r="H107" i="20" s="1"/>
  <c r="N106" i="21"/>
  <c r="F106" i="20" s="1"/>
  <c r="H106" i="20" s="1"/>
  <c r="N104" i="21"/>
  <c r="F104" i="20" s="1"/>
  <c r="H104" i="20" s="1"/>
  <c r="N103" i="21"/>
  <c r="F103" i="20" s="1"/>
  <c r="G103" i="20" s="1"/>
  <c r="N102" i="21"/>
  <c r="F102" i="20" s="1"/>
  <c r="G102" i="20" s="1"/>
  <c r="N101" i="21"/>
  <c r="F101" i="20" s="1"/>
  <c r="H101" i="20" s="1"/>
  <c r="N100" i="21"/>
  <c r="F100" i="20" s="1"/>
  <c r="G100" i="20" s="1"/>
  <c r="N99" i="21"/>
  <c r="F99" i="20" s="1"/>
  <c r="G99" i="20" s="1"/>
  <c r="N98" i="21"/>
  <c r="F98" i="20" s="1"/>
  <c r="G98" i="20" s="1"/>
  <c r="N97" i="21"/>
  <c r="F97" i="20" s="1"/>
  <c r="G97" i="20" s="1"/>
  <c r="N96" i="21"/>
  <c r="F96" i="20" s="1"/>
  <c r="G96" i="20" s="1"/>
  <c r="N95" i="21"/>
  <c r="F95" i="20" s="1"/>
  <c r="G95" i="20" s="1"/>
  <c r="N94" i="21"/>
  <c r="F94" i="20" s="1"/>
  <c r="G94" i="20" s="1"/>
  <c r="N93" i="21"/>
  <c r="F93" i="20" s="1"/>
  <c r="G93" i="20" s="1"/>
  <c r="N92" i="21"/>
  <c r="F92" i="20" s="1"/>
  <c r="G92" i="20" s="1"/>
  <c r="N91" i="21"/>
  <c r="F91" i="20" s="1"/>
  <c r="H91" i="20" s="1"/>
  <c r="N87" i="21"/>
  <c r="F87" i="20" s="1"/>
  <c r="G87" i="20" s="1"/>
  <c r="N86" i="21"/>
  <c r="F86" i="20" s="1"/>
  <c r="N85" i="21"/>
  <c r="F85" i="20" s="1"/>
  <c r="H85" i="20" s="1"/>
  <c r="N84" i="21"/>
  <c r="F84" i="20" s="1"/>
  <c r="G84" i="20" s="1"/>
  <c r="N83" i="21"/>
  <c r="F83" i="20" s="1"/>
  <c r="G83" i="20" s="1"/>
  <c r="N80" i="21"/>
  <c r="F80" i="20" s="1"/>
  <c r="G80" i="20" s="1"/>
  <c r="N78" i="21"/>
  <c r="F78" i="20" s="1"/>
  <c r="H78" i="20" s="1"/>
  <c r="N77" i="21"/>
  <c r="F77" i="20" s="1"/>
  <c r="G77" i="20" s="1"/>
  <c r="N76" i="21"/>
  <c r="F76" i="20" s="1"/>
  <c r="H76" i="20" s="1"/>
  <c r="N75" i="21"/>
  <c r="F75" i="20" s="1"/>
  <c r="G75" i="20" s="1"/>
  <c r="N74" i="21"/>
  <c r="F74" i="20" s="1"/>
  <c r="H74" i="20" s="1"/>
  <c r="N73" i="21"/>
  <c r="F73" i="20" s="1"/>
  <c r="G73" i="20" s="1"/>
  <c r="N72" i="21"/>
  <c r="F72" i="20" s="1"/>
  <c r="H72" i="20" s="1"/>
  <c r="N71" i="21"/>
  <c r="F71" i="20" s="1"/>
  <c r="G71" i="20" s="1"/>
  <c r="N70" i="21"/>
  <c r="F70" i="20" s="1"/>
  <c r="H70" i="20" s="1"/>
  <c r="N69" i="21"/>
  <c r="F69" i="20" s="1"/>
  <c r="H69" i="20" s="1"/>
  <c r="N68" i="21"/>
  <c r="F68" i="20" s="1"/>
  <c r="G68" i="20" s="1"/>
  <c r="N67" i="21"/>
  <c r="F67" i="20" s="1"/>
  <c r="G67" i="20" s="1"/>
  <c r="N66" i="21"/>
  <c r="F66" i="20" s="1"/>
  <c r="H66" i="20" s="1"/>
  <c r="N65" i="21"/>
  <c r="F65" i="20" s="1"/>
  <c r="G65" i="20" s="1"/>
  <c r="N64" i="21"/>
  <c r="F64" i="20" s="1"/>
  <c r="G64" i="20" s="1"/>
  <c r="N63" i="21"/>
  <c r="F63" i="20" s="1"/>
  <c r="G63" i="20" s="1"/>
  <c r="N62" i="21"/>
  <c r="F62" i="20" s="1"/>
  <c r="G62" i="20" s="1"/>
  <c r="N61" i="21"/>
  <c r="F61" i="20" s="1"/>
  <c r="G61" i="20" s="1"/>
  <c r="N60" i="21"/>
  <c r="F60" i="20" s="1"/>
  <c r="H60" i="20" s="1"/>
  <c r="N59" i="21"/>
  <c r="F59" i="20" s="1"/>
  <c r="H59" i="20" s="1"/>
  <c r="N58" i="21"/>
  <c r="F58" i="20" s="1"/>
  <c r="H58" i="20" s="1"/>
  <c r="N57" i="21"/>
  <c r="F57" i="20" s="1"/>
  <c r="H57" i="20" s="1"/>
  <c r="N56" i="21"/>
  <c r="F56" i="20" s="1"/>
  <c r="G56" i="20" s="1"/>
  <c r="N55" i="21"/>
  <c r="F55" i="20" s="1"/>
  <c r="G55" i="20" s="1"/>
  <c r="N54" i="21"/>
  <c r="F54" i="20" s="1"/>
  <c r="H54" i="20" s="1"/>
  <c r="N53" i="21"/>
  <c r="F53" i="20" s="1"/>
  <c r="G53" i="20" s="1"/>
  <c r="N52" i="21"/>
  <c r="F52" i="20" s="1"/>
  <c r="G52" i="20" s="1"/>
  <c r="N51" i="21"/>
  <c r="F51" i="20" s="1"/>
  <c r="G51" i="20" s="1"/>
  <c r="N50" i="21"/>
  <c r="F50" i="20" s="1"/>
  <c r="G50" i="20" s="1"/>
  <c r="N49" i="21"/>
  <c r="F49" i="20" s="1"/>
  <c r="G49" i="20" s="1"/>
  <c r="N48" i="21"/>
  <c r="F48" i="20" s="1"/>
  <c r="H48" i="20" s="1"/>
  <c r="N47" i="21"/>
  <c r="F47" i="20" s="1"/>
  <c r="G47" i="20" s="1"/>
  <c r="N46" i="21"/>
  <c r="F46" i="20" s="1"/>
  <c r="G46" i="20" s="1"/>
  <c r="N45" i="21"/>
  <c r="F45" i="20" s="1"/>
  <c r="H45" i="20" s="1"/>
  <c r="N44" i="21"/>
  <c r="F44" i="20" s="1"/>
  <c r="H44" i="20" s="1"/>
  <c r="N43" i="21"/>
  <c r="F43" i="20" s="1"/>
  <c r="H43" i="20" s="1"/>
  <c r="N42" i="21"/>
  <c r="F42" i="20" s="1"/>
  <c r="H42" i="20" s="1"/>
  <c r="N41" i="21"/>
  <c r="F41" i="20" s="1"/>
  <c r="N40" i="21"/>
  <c r="F40" i="20" s="1"/>
  <c r="N39" i="21"/>
  <c r="F39" i="20" s="1"/>
  <c r="H39" i="20" s="1"/>
  <c r="N38" i="21"/>
  <c r="F38" i="20" s="1"/>
  <c r="N37" i="21"/>
  <c r="F37" i="20" s="1"/>
  <c r="N36" i="21"/>
  <c r="F36" i="20" s="1"/>
  <c r="H36" i="20" s="1"/>
  <c r="N35" i="21"/>
  <c r="F35" i="20" s="1"/>
  <c r="H35" i="20" s="1"/>
  <c r="N33" i="21"/>
  <c r="F33" i="20" s="1"/>
  <c r="G33" i="20" s="1"/>
  <c r="N32" i="21"/>
  <c r="F32" i="20" s="1"/>
  <c r="H32" i="20" s="1"/>
  <c r="N31" i="21"/>
  <c r="F31" i="20" s="1"/>
  <c r="H31" i="20" s="1"/>
  <c r="N30" i="21"/>
  <c r="F30" i="20" s="1"/>
  <c r="H30" i="20" s="1"/>
  <c r="N29" i="21"/>
  <c r="F29" i="20" s="1"/>
  <c r="H29" i="20" s="1"/>
  <c r="N28" i="21"/>
  <c r="F28" i="20" s="1"/>
  <c r="H28" i="20" s="1"/>
  <c r="N27" i="21"/>
  <c r="F27" i="20" s="1"/>
  <c r="H27" i="20" s="1"/>
  <c r="N26" i="21"/>
  <c r="F26" i="20" s="1"/>
  <c r="H26" i="20" s="1"/>
  <c r="N25" i="21"/>
  <c r="F25" i="20" s="1"/>
  <c r="G25" i="20" s="1"/>
  <c r="N24" i="21"/>
  <c r="F24" i="20" s="1"/>
  <c r="H24" i="20" s="1"/>
  <c r="N23" i="21"/>
  <c r="F23" i="20" s="1"/>
  <c r="H23" i="20" s="1"/>
  <c r="N22" i="21"/>
  <c r="F22" i="20" s="1"/>
  <c r="G22" i="20" s="1"/>
  <c r="N21" i="21"/>
  <c r="F21" i="20" s="1"/>
  <c r="G21" i="20" s="1"/>
  <c r="N20" i="21"/>
  <c r="F20" i="20" s="1"/>
  <c r="H20" i="20" s="1"/>
  <c r="N19" i="21"/>
  <c r="F19" i="20" s="1"/>
  <c r="G19" i="20" s="1"/>
  <c r="N18" i="21"/>
  <c r="F18" i="20" s="1"/>
  <c r="G18" i="20" s="1"/>
  <c r="N17" i="21"/>
  <c r="F17" i="20" s="1"/>
  <c r="G17" i="20" s="1"/>
  <c r="N16" i="21"/>
  <c r="F16" i="20" s="1"/>
  <c r="G16" i="20" s="1"/>
  <c r="N14" i="21"/>
  <c r="F14" i="20" s="1"/>
  <c r="G14" i="20" s="1"/>
  <c r="N12" i="21"/>
  <c r="F12" i="20" s="1"/>
  <c r="H12" i="20" s="1"/>
  <c r="N10" i="21"/>
  <c r="F10" i="20" s="1"/>
  <c r="H10" i="20" s="1"/>
  <c r="D111" i="20"/>
  <c r="D110" i="20"/>
  <c r="D108" i="20"/>
  <c r="D107" i="20"/>
  <c r="D104" i="20"/>
  <c r="H103" i="20"/>
  <c r="D103" i="20"/>
  <c r="H102" i="20"/>
  <c r="D102" i="20"/>
  <c r="D101" i="20"/>
  <c r="D100" i="20"/>
  <c r="H99" i="20"/>
  <c r="D99" i="20"/>
  <c r="H98" i="20"/>
  <c r="D98" i="20"/>
  <c r="H97" i="20"/>
  <c r="D97" i="20"/>
  <c r="H96" i="20"/>
  <c r="D96" i="20"/>
  <c r="H95" i="20"/>
  <c r="D95" i="20"/>
  <c r="H94" i="20"/>
  <c r="D94" i="20"/>
  <c r="H93" i="20"/>
  <c r="D93" i="20"/>
  <c r="D92" i="20"/>
  <c r="D91" i="20"/>
  <c r="D87" i="20"/>
  <c r="D85" i="20"/>
  <c r="D84" i="20"/>
  <c r="D83" i="20"/>
  <c r="D80" i="20"/>
  <c r="D78" i="20"/>
  <c r="H77" i="20"/>
  <c r="D77" i="20"/>
  <c r="D76" i="20"/>
  <c r="D75" i="20"/>
  <c r="D74" i="20"/>
  <c r="D73" i="20"/>
  <c r="D72" i="20"/>
  <c r="D71" i="20"/>
  <c r="D70" i="20"/>
  <c r="D69" i="20"/>
  <c r="H68" i="20"/>
  <c r="D68" i="20"/>
  <c r="H67" i="20"/>
  <c r="D67" i="20"/>
  <c r="D66" i="20"/>
  <c r="H65" i="20"/>
  <c r="D65" i="20"/>
  <c r="H64" i="20"/>
  <c r="D64" i="20"/>
  <c r="H63" i="20"/>
  <c r="D63" i="20"/>
  <c r="H62" i="20"/>
  <c r="D62" i="20"/>
  <c r="H61" i="20"/>
  <c r="D61" i="20"/>
  <c r="D60" i="20"/>
  <c r="D59" i="20"/>
  <c r="D58" i="20"/>
  <c r="G57" i="20"/>
  <c r="D57" i="20"/>
  <c r="D56" i="20"/>
  <c r="D55" i="20"/>
  <c r="D54" i="20"/>
  <c r="H53" i="20"/>
  <c r="D53" i="20"/>
  <c r="H52" i="20"/>
  <c r="D52" i="20"/>
  <c r="H51" i="20"/>
  <c r="D51" i="20"/>
  <c r="D50" i="20"/>
  <c r="H49" i="20"/>
  <c r="D49" i="20"/>
  <c r="D48" i="20"/>
  <c r="D47" i="20"/>
  <c r="D46" i="20"/>
  <c r="D45" i="20"/>
  <c r="D44" i="20"/>
  <c r="D43" i="20"/>
  <c r="D42" i="20"/>
  <c r="H41" i="20"/>
  <c r="D41" i="20"/>
  <c r="H40" i="20"/>
  <c r="D40" i="20"/>
  <c r="D39" i="20"/>
  <c r="H38" i="20"/>
  <c r="D38" i="20"/>
  <c r="H37" i="20"/>
  <c r="D37" i="20"/>
  <c r="D36" i="20"/>
  <c r="D35" i="20"/>
  <c r="D33" i="20"/>
  <c r="D32" i="20"/>
  <c r="D31" i="20"/>
  <c r="D30" i="20"/>
  <c r="D29" i="20"/>
  <c r="D28" i="20"/>
  <c r="D27" i="20"/>
  <c r="D26" i="20"/>
  <c r="H25" i="20"/>
  <c r="D25" i="20"/>
  <c r="D24" i="20"/>
  <c r="D23" i="20"/>
  <c r="D22" i="20"/>
  <c r="H21" i="20"/>
  <c r="D21" i="20"/>
  <c r="D20" i="20"/>
  <c r="D19" i="20"/>
  <c r="H18" i="20"/>
  <c r="D18" i="20"/>
  <c r="D17" i="20"/>
  <c r="D16" i="20"/>
  <c r="D14" i="20"/>
  <c r="D12" i="20"/>
  <c r="D10" i="20"/>
  <c r="H56" i="20" l="1"/>
  <c r="H33" i="20"/>
  <c r="D31" i="23"/>
  <c r="G70" i="20"/>
  <c r="H19" i="20"/>
  <c r="H17" i="20"/>
  <c r="G85" i="20"/>
  <c r="G74" i="20"/>
  <c r="G48" i="20"/>
  <c r="H110" i="20"/>
  <c r="H50" i="20"/>
  <c r="H75" i="20"/>
  <c r="G29" i="20"/>
  <c r="G54" i="20"/>
  <c r="G78" i="20"/>
  <c r="G35" i="20"/>
  <c r="H46" i="20"/>
  <c r="G30" i="20"/>
  <c r="H47" i="20"/>
  <c r="H87" i="20"/>
  <c r="G107" i="20"/>
  <c r="G27" i="20"/>
  <c r="G36" i="20"/>
  <c r="G24" i="20"/>
  <c r="H73" i="20"/>
  <c r="H14" i="20"/>
  <c r="G43" i="20"/>
  <c r="G45" i="20"/>
  <c r="G69" i="20"/>
  <c r="G59" i="20"/>
  <c r="G31" i="20"/>
  <c r="H71" i="20"/>
  <c r="H22" i="20"/>
  <c r="G42" i="20"/>
  <c r="H55" i="20"/>
  <c r="H16" i="20"/>
  <c r="G39" i="20"/>
  <c r="G72" i="20"/>
  <c r="H80" i="20"/>
  <c r="G101" i="20"/>
  <c r="G106" i="20"/>
  <c r="G26" i="20"/>
  <c r="G111" i="20"/>
  <c r="G58" i="20"/>
  <c r="G23" i="20"/>
  <c r="G32" i="20"/>
  <c r="H83" i="20"/>
  <c r="G66" i="20"/>
  <c r="G12" i="20"/>
  <c r="H92" i="20"/>
  <c r="H100" i="20"/>
  <c r="G20" i="20"/>
  <c r="G28" i="20"/>
  <c r="G104" i="20"/>
  <c r="G108" i="20"/>
  <c r="G44" i="20"/>
  <c r="G60" i="20"/>
  <c r="G76" i="20"/>
  <c r="H84" i="20"/>
  <c r="G91" i="20"/>
  <c r="G10" i="20"/>
</calcChain>
</file>

<file path=xl/connections.xml><?xml version="1.0" encoding="utf-8"?>
<connections xmlns="http://schemas.openxmlformats.org/spreadsheetml/2006/main">
  <connection id="1" name="Conexión" type="104" refreshedVersion="0" background="1">
    <extLst>
      <ext xmlns:x15="http://schemas.microsoft.com/office/spreadsheetml/2010/11/main" uri="{DE250136-89BD-433C-8126-D09CA5730AF9}">
        <x15:connection id="Calendario"/>
      </ext>
    </extLst>
  </connection>
  <connection id="2" keepAlive="1" name="ThisWorkbookDataModel" description="Modelo de datos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name="WorksheetConnection_Dashboard SITUFIN Diciembre 2019 v4.xlsx!Datos1" type="102" refreshedVersion="6" minRefreshableVersion="5">
    <extLst>
      <ext xmlns:x15="http://schemas.microsoft.com/office/spreadsheetml/2010/11/main" uri="{DE250136-89BD-433C-8126-D09CA5730AF9}">
        <x15:connection id="Datos1">
          <x15:rangePr sourceName="_xlcn.WorksheetConnection_DashboardSITUFINDiciembre2019v4.xlsxDatos1"/>
        </x15:connection>
      </ext>
    </extLst>
  </connection>
  <connection id="4" name="WorksheetConnection_Dashboard SITUFIN Junio 2020.xlsx!Tabla2" type="102" refreshedVersion="6" minRefreshableVersion="5">
    <extLst>
      <ext xmlns:x15="http://schemas.microsoft.com/office/spreadsheetml/2010/11/main" uri="{DE250136-89BD-433C-8126-D09CA5730AF9}">
        <x15:connection id="Tabla2">
          <x15:rangePr sourceName="_xlcn.WorksheetConnection_DashboardSITUFINJunio2020.xlsxTabla2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ThisWorkbookDataModel"/>
    <s v="{[Calendario].[Mes].&amp;[abril],[Calendario].[Mes].&amp;[enero],[Calendario].[Mes].&amp;[febrero],[Calendario].[Mes].&amp;[julio],[Calendario].[Mes].&amp;[junio],[Calendario].[Mes].&amp;[marzo],[Calendario].[Mes].&amp;[mayo]}"/>
    <s v="{[Calendario].[Mes].&amp;[enero],[Calendario].[Mes].&amp;[febrero],[Calendario].[Mes].&amp;[marzo],[Calendario].[Mes].&amp;[abril],[Calendario].[Mes].&amp;[mayo],[Calendario].[Mes].&amp;[junio],[Calendario].[Mes].&amp;[julio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<sst xmlns="http://schemas.openxmlformats.org/spreadsheetml/2006/main" count="391" uniqueCount="185">
  <si>
    <t>Mes</t>
  </si>
  <si>
    <t>Año</t>
  </si>
  <si>
    <t>Ingresos Tributarios</t>
  </si>
  <si>
    <t>SET</t>
  </si>
  <si>
    <t>DNA</t>
  </si>
  <si>
    <t>Contribuciones Sociales</t>
  </si>
  <si>
    <t>Donaciones</t>
  </si>
  <si>
    <t>Otros Ingresos</t>
  </si>
  <si>
    <t>Remuneración a los Empleados</t>
  </si>
  <si>
    <t>Uso de Bienes y Servicios</t>
  </si>
  <si>
    <t>Intereses</t>
  </si>
  <si>
    <t>Prestaciones Sociales</t>
  </si>
  <si>
    <t>Comisiones</t>
  </si>
  <si>
    <t>Otros Usos de Bienes y Servicios</t>
  </si>
  <si>
    <t>mes-año</t>
  </si>
  <si>
    <t>INGRESO TOTAL (RECAUDADO)</t>
  </si>
  <si>
    <t>Ingresos tributarios</t>
  </si>
  <si>
    <t>Impuestos sobre el ingreso, las utilidades y las ganancias de capital</t>
  </si>
  <si>
    <t>Impuestos sobre los bienes y servicios</t>
  </si>
  <si>
    <t xml:space="preserve">               Impuestos sobre el valor agregado</t>
  </si>
  <si>
    <t xml:space="preserve">               Impuestos selectivos</t>
  </si>
  <si>
    <t>Otros impuestos sobre bienes y servicios</t>
  </si>
  <si>
    <t>Impuestos sobre el comercio y las transacciones internacionales</t>
  </si>
  <si>
    <t>Otros impuestos</t>
  </si>
  <si>
    <t>Contribuciones sociales</t>
  </si>
  <si>
    <t xml:space="preserve">       De gobiernos extranjeros</t>
  </si>
  <si>
    <t xml:space="preserve">               Corrientes</t>
  </si>
  <si>
    <t xml:space="preserve">               De Capital</t>
  </si>
  <si>
    <t xml:space="preserve">       De organismos internacionales</t>
  </si>
  <si>
    <t xml:space="preserve">       De otras unidades del gobierno general</t>
  </si>
  <si>
    <t>Otros ingresos</t>
  </si>
  <si>
    <t>Rentas de la propiedad</t>
  </si>
  <si>
    <t xml:space="preserve">           Regalías y compensación Itaipú y Yacyretá</t>
  </si>
  <si>
    <t>Otras Rentas de la propiedad</t>
  </si>
  <si>
    <t>Ventas de bienes y servicios</t>
  </si>
  <si>
    <t xml:space="preserve">          Compensacion cesion de energia Itaipu y Yacyreta</t>
  </si>
  <si>
    <t>Otras Ventas de Bienes y Servicios</t>
  </si>
  <si>
    <t>GASTO TOTAL OBLIGADO</t>
  </si>
  <si>
    <t>Remuneración a los empleados</t>
  </si>
  <si>
    <t>Uso de bienes y servicios</t>
  </si>
  <si>
    <t>Servicios no personales</t>
  </si>
  <si>
    <t>Bienes de consumo</t>
  </si>
  <si>
    <t>Externa</t>
  </si>
  <si>
    <t>Interna</t>
  </si>
  <si>
    <t>Subsidios</t>
  </si>
  <si>
    <t>Prestaciones sociales</t>
  </si>
  <si>
    <t>Otros gastos</t>
  </si>
  <si>
    <t xml:space="preserve">     Corrientes</t>
  </si>
  <si>
    <t xml:space="preserve">           Aportes a entidades con fines sociales y al Fondo Nacional de emergencia</t>
  </si>
  <si>
    <t xml:space="preserve">           Transferencias corrientes al sector privado</t>
  </si>
  <si>
    <t xml:space="preserve">           Transferencias corrientes a entidades del Sector Privado, Académico y/o Público del Exterior</t>
  </si>
  <si>
    <t xml:space="preserve">           Pago de impuestos, tasas y gastos judiciales</t>
  </si>
  <si>
    <t xml:space="preserve">           Gastos reservados</t>
  </si>
  <si>
    <t xml:space="preserve">    De Capital</t>
  </si>
  <si>
    <t xml:space="preserve">          Transferencias de capital al sector privado</t>
  </si>
  <si>
    <t xml:space="preserve">          Transferencias de capital al BCP</t>
  </si>
  <si>
    <t xml:space="preserve">          Otros aportes de la Tesorería General </t>
  </si>
  <si>
    <t>Balance Operativo Neto (Ingreso menos Gasto)</t>
  </si>
  <si>
    <t>Adquisición neta de activos no financieros</t>
  </si>
  <si>
    <t>Activos fijos</t>
  </si>
  <si>
    <t>Otros activos</t>
  </si>
  <si>
    <t>Llave en Mano</t>
  </si>
  <si>
    <t>Préstamo neto / endeudamiento neto</t>
  </si>
  <si>
    <t>Adquisición neta de activos financieros</t>
  </si>
  <si>
    <t>Internos</t>
  </si>
  <si>
    <t>Externos</t>
  </si>
  <si>
    <t>Incurrimiento neto de pasivos</t>
  </si>
  <si>
    <t>Deuda flotante</t>
  </si>
  <si>
    <t>Ejercicio actual</t>
  </si>
  <si>
    <t>Ejercicio anterior</t>
  </si>
  <si>
    <t>Variacion saldos de caja</t>
  </si>
  <si>
    <t>Reduccion (+)/Aumento (-)</t>
  </si>
  <si>
    <t>Diferencia periodo de registro</t>
  </si>
  <si>
    <t xml:space="preserve">       A organismos internacionales</t>
  </si>
  <si>
    <t xml:space="preserve">       A otras unidades del gobierno general</t>
  </si>
  <si>
    <t xml:space="preserve">Ingresos Tributarios </t>
  </si>
  <si>
    <t>% Var</t>
  </si>
  <si>
    <t>Etiquetas de fila</t>
  </si>
  <si>
    <t xml:space="preserve">SET </t>
  </si>
  <si>
    <t xml:space="preserve">DNA </t>
  </si>
  <si>
    <t xml:space="preserve">Intereses </t>
  </si>
  <si>
    <t xml:space="preserve">Donaciones </t>
  </si>
  <si>
    <t>Periodo anterior</t>
  </si>
  <si>
    <t>Último periodo</t>
  </si>
  <si>
    <t xml:space="preserve">    Pytyvo</t>
  </si>
  <si>
    <t xml:space="preserve">    Adicional Tekopora</t>
  </si>
  <si>
    <t xml:space="preserve">    Adicional Adultos Mayores</t>
  </si>
  <si>
    <t xml:space="preserve">    Jubilaciones -  Ley de Emergencia</t>
  </si>
  <si>
    <t xml:space="preserve">    Financiado con Ingresos Tributarios y Fondos Jubilatorios</t>
  </si>
  <si>
    <t xml:space="preserve">    Ñangareko</t>
  </si>
  <si>
    <t xml:space="preserve">    Otros</t>
  </si>
  <si>
    <t>Número de mes</t>
  </si>
  <si>
    <t xml:space="preserve">Ingreso Total </t>
  </si>
  <si>
    <t>(Varios elementos)</t>
  </si>
  <si>
    <t>SITUACIÓN FINANCIERA</t>
  </si>
  <si>
    <t>Manual de Estadísticas de las Finanzas Públicas 2001 (MEFP 2001)</t>
  </si>
  <si>
    <t>ADMINISTRACIÓN CENTRAL</t>
  </si>
  <si>
    <t>En miles de millones de G.</t>
  </si>
  <si>
    <t>Conceptos</t>
  </si>
  <si>
    <t>Presupuesto
Ajustado
2019</t>
  </si>
  <si>
    <t>% Ejec.</t>
  </si>
  <si>
    <t>Presupuesto
Ajustado
2020</t>
  </si>
  <si>
    <t>% de Var.</t>
  </si>
  <si>
    <t/>
  </si>
  <si>
    <t>De gobiernos extranjeros</t>
  </si>
  <si>
    <t xml:space="preserve">           Corrientes</t>
  </si>
  <si>
    <t xml:space="preserve">           De Capital</t>
  </si>
  <si>
    <t>De organismos internacionales</t>
  </si>
  <si>
    <t>De otras unidades del gobierno general</t>
  </si>
  <si>
    <t xml:space="preserve">            Regalías y compensación Itaipú y Yacyretá</t>
  </si>
  <si>
    <t>Otras Rentra a la propiedad</t>
  </si>
  <si>
    <t xml:space="preserve">            Compensacion cesión de energia Itaipú y Yacyretá</t>
  </si>
  <si>
    <t>Ley de Emergencia</t>
  </si>
  <si>
    <t>Financiado con Ingresos Tributarios y Recursos Institucionales</t>
  </si>
  <si>
    <t>Modalidad llave en mano</t>
  </si>
  <si>
    <t>Transacciones en activos financieros y pasivos (financiamiento)</t>
  </si>
  <si>
    <t xml:space="preserve">    Aporte FOGAPY</t>
  </si>
  <si>
    <t xml:space="preserve">    Capitalización AFD</t>
  </si>
  <si>
    <t xml:space="preserve">    Capitalización ESSAP</t>
  </si>
  <si>
    <t xml:space="preserve">    Capitalización CAH</t>
  </si>
  <si>
    <t xml:space="preserve">    Aporte a AFD para apoyo a MIPYMES</t>
  </si>
  <si>
    <t xml:space="preserve">    Transferencia al IPS</t>
  </si>
  <si>
    <t>Reduccion (-)/Aumento (+)</t>
  </si>
  <si>
    <t>Discrepancia Estadística</t>
  </si>
  <si>
    <t>1 Ingresos Tributarios del mes de Junio serán distribuidos posteriormente</t>
  </si>
  <si>
    <r>
      <t>Fuente:</t>
    </r>
    <r>
      <rPr>
        <sz val="10"/>
        <rFont val="Times New Roman"/>
        <family val="1"/>
      </rPr>
      <t xml:space="preserve"> Sistema de Contabilidad (SICO) ; BCP - Cifras preliminares</t>
    </r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</si>
  <si>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</si>
  <si>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</si>
  <si>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</si>
  <si>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</si>
  <si>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</si>
  <si>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</si>
  <si>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</si>
  <si>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</si>
  <si>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</si>
  <si>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</si>
  <si>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</si>
  <si>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</si>
  <si>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Ejecución</t>
  </si>
  <si>
    <r>
      <t>Ingresos tributarios</t>
    </r>
    <r>
      <rPr>
        <b/>
        <vertAlign val="subscript"/>
        <sz val="10"/>
        <rFont val="Times New Roman"/>
        <family val="1"/>
      </rPr>
      <t>1</t>
    </r>
  </si>
  <si>
    <t xml:space="preserve">            Compensacion cesion de energia Itaipu y Yacyreta</t>
  </si>
  <si>
    <t xml:space="preserve">     Capital</t>
  </si>
  <si>
    <r>
      <t>Fuente:</t>
    </r>
    <r>
      <rPr>
        <sz val="11"/>
        <rFont val="Times New Roman"/>
        <family val="1"/>
      </rPr>
      <t xml:space="preserve"> Sistema de Contabilidad (SICO) ; BCP - Cifras preliminares</t>
    </r>
  </si>
  <si>
    <t>Total Ingresos</t>
  </si>
  <si>
    <t>Var</t>
  </si>
  <si>
    <t xml:space="preserve">   Gasto Total</t>
  </si>
  <si>
    <t xml:space="preserve">Resultado Fiscal (millones de US$) </t>
  </si>
  <si>
    <t>Resumen</t>
  </si>
  <si>
    <t>Resultado Fiscal (millones de USD)</t>
  </si>
  <si>
    <t>Ingreso Total</t>
  </si>
  <si>
    <t>Gastos Totales</t>
  </si>
  <si>
    <t>Inversión (G.)</t>
  </si>
  <si>
    <t>Inversión (millones de USD)</t>
  </si>
  <si>
    <t>Inversión (% del PIB acumulado)</t>
  </si>
  <si>
    <t>MOPC (millones de USD)</t>
  </si>
  <si>
    <t>Otras Entidades (millones de USD)</t>
  </si>
  <si>
    <t>MOPC (% de participación)</t>
  </si>
  <si>
    <t>Otras Entidades (% de participación)</t>
  </si>
  <si>
    <t xml:space="preserve">Resultado Fiscal (% del PIB) </t>
  </si>
  <si>
    <t xml:space="preserve">Contrib. Sociales </t>
  </si>
  <si>
    <t xml:space="preserve">Otros Ingresos </t>
  </si>
  <si>
    <t xml:space="preserve">Gasto Total </t>
  </si>
  <si>
    <t xml:space="preserve">Remun. </t>
  </si>
  <si>
    <t xml:space="preserve">Uso de ByS </t>
  </si>
  <si>
    <t xml:space="preserve">P. Sociales </t>
  </si>
  <si>
    <t xml:space="preserve">Otros Gtos. </t>
  </si>
  <si>
    <t xml:space="preserve">Inversión (G.) </t>
  </si>
  <si>
    <t xml:space="preserve">Inversión (USD) </t>
  </si>
  <si>
    <t xml:space="preserve">Inversión (% del PIB) </t>
  </si>
  <si>
    <t xml:space="preserve">MOPC (USD) </t>
  </si>
  <si>
    <t xml:space="preserve">Otras Ent (USD) </t>
  </si>
  <si>
    <t>Resultado anualizado (% PIB)</t>
  </si>
  <si>
    <t xml:space="preserve">Inversión anualizada (% PIB) </t>
  </si>
  <si>
    <t>Inversión anualizada (% del PIB)</t>
  </si>
  <si>
    <t>Déficit Fiscal (% del PIB)</t>
  </si>
  <si>
    <t>Déficit Fiscal anualizado (% del PIB)</t>
  </si>
  <si>
    <t>En miles de millones de Gs.</t>
  </si>
  <si>
    <t xml:space="preserve">   En miles de millones de Gs.</t>
  </si>
  <si>
    <t>Ejecución
Julio
2019</t>
  </si>
  <si>
    <t>Ejecución
Julio
2020</t>
  </si>
  <si>
    <t>jul-19</t>
  </si>
  <si>
    <t>jul-20</t>
  </si>
  <si>
    <t>SITUFIN Acumulado Julio 2020 Vs. Julio 2019</t>
  </si>
  <si>
    <t>SITUFIN Mensual 2020</t>
  </si>
  <si>
    <t>Volver a Resumen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</si>
</sst>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 * #,##0_ ;_ * \-#,##0_ ;_ * &quot;-&quot;_ ;_ @_ "/>
    <numFmt numFmtId="165" formatCode="_ * #,##0.00_ ;_ * \-#,##0.00_ ;_ * &quot;-&quot;??_ ;_ @_ "/>
    <numFmt numFmtId="166" formatCode="#,##0.0;\(#,##0.0\)"/>
    <numFmt numFmtId="167" formatCode="#,##0.0"/>
    <numFmt numFmtId="168" formatCode="_-* #,##0\ _€_-;\-* #,##0\ _€_-;_-* &quot;-&quot;??\ _€_-;_-@_-"/>
    <numFmt numFmtId="169" formatCode="_-* #,##0.0\ _€_-;\-* #,##0.0\ _€_-;_-* &quot;-&quot;??\ _€_-;_-@_-"/>
    <numFmt numFmtId="170" formatCode="#,##0;\(#,##0\)"/>
    <numFmt numFmtId="171" formatCode="0.0%"/>
    <numFmt numFmtId="172" formatCode="#,##0.00000000"/>
    <numFmt numFmtId="173" formatCode="#,##0.000"/>
    <numFmt numFmtId="174" formatCode="#,##0.000000000"/>
    <numFmt numFmtId="175" formatCode="#,##0.000000"/>
    <numFmt numFmtId="176" formatCode="#,##0.0000000"/>
    <numFmt numFmtId="177" formatCode="#,##0.0;[Red]#,##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1"/>
      <color indexed="8"/>
      <name val="Times New Roman"/>
      <family val="1"/>
    </font>
    <font>
      <b/>
      <sz val="11"/>
      <color rgb="FF0070C0"/>
      <name val="Times New Roman"/>
      <family val="1"/>
    </font>
    <font>
      <b/>
      <sz val="10"/>
      <color indexed="8"/>
      <name val="Times New Roman"/>
      <family val="1"/>
    </font>
    <font>
      <b/>
      <sz val="10"/>
      <color rgb="FF0070C0"/>
      <name val="Times New Roman"/>
      <family val="1"/>
    </font>
    <font>
      <b/>
      <i/>
      <sz val="11"/>
      <color indexed="8"/>
      <name val="Times New Roman"/>
      <family val="1"/>
    </font>
    <font>
      <b/>
      <i/>
      <sz val="10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7"/>
      <name val="Book Antiqua"/>
      <family val="1"/>
    </font>
    <font>
      <b/>
      <sz val="14"/>
      <name val="Book Antiqua"/>
      <family val="1"/>
    </font>
    <font>
      <sz val="12"/>
      <name val="Book Antiqua"/>
      <family val="1"/>
    </font>
    <font>
      <sz val="7.5"/>
      <name val="Arial"/>
      <family val="2"/>
    </font>
    <font>
      <b/>
      <sz val="10"/>
      <color theme="1"/>
      <name val="Times New Roman"/>
      <family val="1"/>
    </font>
    <font>
      <b/>
      <i/>
      <sz val="10"/>
      <color indexed="8"/>
      <name val="Times New Roman"/>
      <family val="1"/>
    </font>
    <font>
      <b/>
      <i/>
      <sz val="10"/>
      <color theme="1"/>
      <name val="Times New Roman"/>
      <family val="1"/>
    </font>
    <font>
      <vertAlign val="subscript"/>
      <sz val="10"/>
      <name val="Times New Roman"/>
      <family val="1"/>
    </font>
    <font>
      <sz val="11"/>
      <color rgb="FFFF0000"/>
      <name val="Arial"/>
      <family val="2"/>
    </font>
    <font>
      <sz val="11"/>
      <color theme="0"/>
      <name val="Arial"/>
      <family val="2"/>
    </font>
    <font>
      <b/>
      <vertAlign val="subscript"/>
      <sz val="10"/>
      <name val="Times New Roman"/>
      <family val="1"/>
    </font>
    <font>
      <sz val="11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darkDown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/>
      <bottom style="thin">
        <color theme="5" tint="-0.2499465926084170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3" fontId="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197">
    <xf numFmtId="0" fontId="0" fillId="0" borderId="0" xfId="0"/>
    <xf numFmtId="166" fontId="4" fillId="0" borderId="0" xfId="2" applyNumberFormat="1" applyFont="1" applyFill="1" applyAlignment="1">
      <alignment horizontal="right"/>
    </xf>
    <xf numFmtId="0" fontId="0" fillId="0" borderId="1" xfId="0" applyBorder="1"/>
    <xf numFmtId="3" fontId="6" fillId="0" borderId="2" xfId="2" applyFont="1" applyFill="1" applyBorder="1" applyAlignment="1">
      <alignment horizontal="center" vertical="center"/>
    </xf>
    <xf numFmtId="17" fontId="6" fillId="0" borderId="2" xfId="2" applyNumberFormat="1" applyFont="1" applyFill="1" applyBorder="1" applyAlignment="1">
      <alignment horizontal="center" vertical="center"/>
    </xf>
    <xf numFmtId="3" fontId="6" fillId="0" borderId="0" xfId="2" applyFont="1" applyFill="1" applyAlignment="1">
      <alignment horizontal="center"/>
    </xf>
    <xf numFmtId="3" fontId="7" fillId="0" borderId="0" xfId="2" applyFont="1" applyFill="1"/>
    <xf numFmtId="166" fontId="7" fillId="0" borderId="0" xfId="2" applyNumberFormat="1" applyFont="1" applyFill="1"/>
    <xf numFmtId="3" fontId="3" fillId="0" borderId="0" xfId="2" applyFont="1" applyFill="1"/>
    <xf numFmtId="168" fontId="8" fillId="0" borderId="0" xfId="3" applyNumberFormat="1" applyFont="1" applyFill="1"/>
    <xf numFmtId="3" fontId="9" fillId="0" borderId="0" xfId="2" applyFont="1" applyFill="1"/>
    <xf numFmtId="166" fontId="9" fillId="0" borderId="0" xfId="2" applyNumberFormat="1" applyFont="1" applyFill="1"/>
    <xf numFmtId="3" fontId="6" fillId="0" borderId="0" xfId="2" applyFont="1" applyFill="1"/>
    <xf numFmtId="166" fontId="6" fillId="0" borderId="0" xfId="2" applyNumberFormat="1" applyFont="1" applyFill="1"/>
    <xf numFmtId="168" fontId="10" fillId="0" borderId="0" xfId="3" applyNumberFormat="1" applyFont="1" applyFill="1"/>
    <xf numFmtId="3" fontId="4" fillId="0" borderId="0" xfId="2" applyFont="1" applyFill="1" applyAlignment="1">
      <alignment horizontal="left" indent="2"/>
    </xf>
    <xf numFmtId="0" fontId="0" fillId="0" borderId="0" xfId="0" applyFill="1" applyProtection="1"/>
    <xf numFmtId="3" fontId="4" fillId="0" borderId="0" xfId="2" applyFont="1" applyFill="1" applyAlignment="1" applyProtection="1">
      <alignment horizontal="left" indent="2"/>
    </xf>
    <xf numFmtId="3" fontId="4" fillId="0" borderId="0" xfId="2" applyFont="1" applyFill="1"/>
    <xf numFmtId="169" fontId="3" fillId="0" borderId="0" xfId="2" applyNumberFormat="1" applyFont="1" applyFill="1"/>
    <xf numFmtId="169" fontId="8" fillId="0" borderId="0" xfId="3" applyNumberFormat="1" applyFont="1" applyFill="1"/>
    <xf numFmtId="3" fontId="4" fillId="0" borderId="0" xfId="2" applyFont="1" applyFill="1" applyAlignment="1">
      <alignment horizontal="left" indent="5"/>
    </xf>
    <xf numFmtId="3" fontId="7" fillId="0" borderId="0" xfId="2" applyFont="1" applyFill="1" applyBorder="1"/>
    <xf numFmtId="166" fontId="7" fillId="0" borderId="0" xfId="2" applyNumberFormat="1" applyFont="1" applyFill="1" applyBorder="1"/>
    <xf numFmtId="3" fontId="4" fillId="3" borderId="0" xfId="2" applyFont="1" applyFill="1" applyBorder="1" applyAlignment="1">
      <alignment horizontal="left" indent="2"/>
    </xf>
    <xf numFmtId="166" fontId="4" fillId="3" borderId="0" xfId="2" applyNumberFormat="1" applyFont="1" applyFill="1" applyBorder="1" applyAlignment="1">
      <alignment horizontal="right"/>
    </xf>
    <xf numFmtId="166" fontId="6" fillId="3" borderId="0" xfId="2" applyNumberFormat="1" applyFont="1" applyFill="1" applyBorder="1" applyAlignment="1">
      <alignment horizontal="right"/>
    </xf>
    <xf numFmtId="3" fontId="3" fillId="3" borderId="0" xfId="2" applyFont="1" applyFill="1"/>
    <xf numFmtId="168" fontId="8" fillId="3" borderId="0" xfId="3" applyNumberFormat="1" applyFont="1" applyFill="1"/>
    <xf numFmtId="0" fontId="0" fillId="3" borderId="0" xfId="0" applyFill="1" applyProtection="1"/>
    <xf numFmtId="3" fontId="4" fillId="3" borderId="0" xfId="2" applyFont="1" applyFill="1" applyAlignment="1">
      <alignment horizontal="left" indent="2"/>
    </xf>
    <xf numFmtId="166" fontId="4" fillId="3" borderId="0" xfId="2" applyNumberFormat="1" applyFont="1" applyFill="1" applyAlignment="1">
      <alignment horizontal="right"/>
    </xf>
    <xf numFmtId="166" fontId="6" fillId="3" borderId="0" xfId="2" applyNumberFormat="1" applyFont="1" applyFill="1" applyAlignment="1">
      <alignment horizontal="right"/>
    </xf>
    <xf numFmtId="3" fontId="4" fillId="0" borderId="0" xfId="2" applyFont="1" applyFill="1" applyAlignment="1">
      <alignment horizontal="left" indent="3"/>
    </xf>
    <xf numFmtId="166" fontId="6" fillId="0" borderId="0" xfId="2" applyNumberFormat="1" applyFont="1" applyFill="1" applyAlignment="1">
      <alignment horizontal="right"/>
    </xf>
    <xf numFmtId="3" fontId="4" fillId="0" borderId="0" xfId="2" applyFont="1" applyFill="1" applyAlignment="1">
      <alignment horizontal="left" wrapText="1" indent="2"/>
    </xf>
    <xf numFmtId="170" fontId="4" fillId="0" borderId="0" xfId="2" applyNumberFormat="1" applyFont="1" applyFill="1" applyAlignment="1">
      <alignment horizontal="right"/>
    </xf>
    <xf numFmtId="3" fontId="11" fillId="0" borderId="0" xfId="2" applyFont="1" applyFill="1" applyBorder="1"/>
    <xf numFmtId="166" fontId="12" fillId="0" borderId="0" xfId="2" applyNumberFormat="1" applyFont="1" applyFill="1" applyAlignment="1">
      <alignment horizontal="right"/>
    </xf>
    <xf numFmtId="3" fontId="13" fillId="0" borderId="0" xfId="2" applyFont="1" applyFill="1" applyBorder="1"/>
    <xf numFmtId="166" fontId="13" fillId="0" borderId="0" xfId="2" applyNumberFormat="1" applyFont="1" applyFill="1" applyBorder="1"/>
    <xf numFmtId="3" fontId="14" fillId="2" borderId="0" xfId="2" applyFont="1" applyFill="1" applyBorder="1"/>
    <xf numFmtId="166" fontId="6" fillId="2" borderId="0" xfId="2" applyNumberFormat="1" applyFont="1" applyFill="1" applyAlignment="1">
      <alignment horizontal="right"/>
    </xf>
    <xf numFmtId="3" fontId="3" fillId="2" borderId="0" xfId="2" applyFont="1" applyFill="1"/>
    <xf numFmtId="3" fontId="3" fillId="2" borderId="0" xfId="2" applyNumberFormat="1" applyFont="1" applyFill="1"/>
    <xf numFmtId="167" fontId="3" fillId="2" borderId="0" xfId="2" applyNumberFormat="1" applyFont="1" applyFill="1"/>
    <xf numFmtId="168" fontId="8" fillId="2" borderId="0" xfId="3" applyNumberFormat="1" applyFont="1" applyFill="1"/>
    <xf numFmtId="0" fontId="0" fillId="2" borderId="0" xfId="0" applyFill="1" applyProtection="1"/>
    <xf numFmtId="3" fontId="7" fillId="0" borderId="0" xfId="2" applyFont="1" applyFill="1" applyBorder="1" applyAlignment="1">
      <alignment vertical="center" wrapText="1"/>
    </xf>
    <xf numFmtId="166" fontId="15" fillId="0" borderId="0" xfId="0" applyNumberFormat="1" applyFont="1" applyFill="1" applyProtection="1"/>
    <xf numFmtId="166" fontId="6" fillId="0" borderId="0" xfId="0" applyNumberFormat="1" applyFont="1" applyFill="1" applyProtection="1"/>
    <xf numFmtId="171" fontId="15" fillId="0" borderId="0" xfId="1" applyNumberFormat="1" applyFont="1" applyFill="1" applyAlignment="1" applyProtection="1">
      <alignment horizontal="right"/>
    </xf>
    <xf numFmtId="171" fontId="15" fillId="0" borderId="0" xfId="4" applyNumberFormat="1" applyFont="1" applyFill="1" applyAlignment="1" applyProtection="1">
      <alignment horizontal="right"/>
    </xf>
    <xf numFmtId="171" fontId="6" fillId="0" borderId="0" xfId="4" applyNumberFormat="1" applyFont="1" applyFill="1" applyAlignment="1">
      <alignment horizontal="right"/>
    </xf>
    <xf numFmtId="171" fontId="4" fillId="0" borderId="0" xfId="4" applyNumberFormat="1" applyFont="1" applyFill="1" applyAlignment="1">
      <alignment horizontal="right"/>
    </xf>
    <xf numFmtId="3" fontId="6" fillId="0" borderId="0" xfId="2" applyFont="1" applyFill="1" applyBorder="1"/>
    <xf numFmtId="3" fontId="4" fillId="0" borderId="0" xfId="2" applyFont="1" applyFill="1" applyBorder="1" applyAlignment="1">
      <alignment horizontal="left" indent="2"/>
    </xf>
    <xf numFmtId="3" fontId="4" fillId="0" borderId="0" xfId="2" applyFont="1" applyFill="1" applyBorder="1" applyAlignment="1">
      <alignment horizontal="left" indent="5"/>
    </xf>
    <xf numFmtId="3" fontId="4" fillId="0" borderId="0" xfId="2" applyFont="1" applyFill="1" applyBorder="1" applyAlignment="1">
      <alignment horizontal="left" indent="3"/>
    </xf>
    <xf numFmtId="0" fontId="18" fillId="0" borderId="0" xfId="0" applyFont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7" fontId="0" fillId="0" borderId="0" xfId="0" applyNumberFormat="1"/>
    <xf numFmtId="166" fontId="4" fillId="4" borderId="0" xfId="2" applyNumberFormat="1" applyFont="1" applyFill="1" applyBorder="1" applyAlignment="1">
      <alignment horizontal="right"/>
    </xf>
    <xf numFmtId="3" fontId="4" fillId="4" borderId="0" xfId="2" applyFont="1" applyFill="1" applyBorder="1" applyAlignment="1">
      <alignment horizontal="left" indent="2"/>
    </xf>
    <xf numFmtId="166" fontId="6" fillId="4" borderId="0" xfId="2" applyNumberFormat="1" applyFont="1" applyFill="1" applyBorder="1" applyAlignment="1">
      <alignment horizontal="right"/>
    </xf>
    <xf numFmtId="3" fontId="3" fillId="4" borderId="0" xfId="2" applyFont="1" applyFill="1"/>
    <xf numFmtId="168" fontId="8" fillId="4" borderId="0" xfId="3" applyNumberFormat="1" applyFont="1" applyFill="1"/>
    <xf numFmtId="0" fontId="0" fillId="4" borderId="0" xfId="0" applyFill="1" applyProtection="1"/>
    <xf numFmtId="3" fontId="4" fillId="4" borderId="0" xfId="2" applyFont="1" applyFill="1" applyAlignment="1">
      <alignment horizontal="left" indent="2"/>
    </xf>
    <xf numFmtId="166" fontId="4" fillId="4" borderId="0" xfId="2" applyNumberFormat="1" applyFont="1" applyFill="1" applyAlignment="1">
      <alignment horizontal="right"/>
    </xf>
    <xf numFmtId="166" fontId="6" fillId="4" borderId="0" xfId="2" applyNumberFormat="1" applyFont="1" applyFill="1" applyAlignment="1">
      <alignment horizontal="right"/>
    </xf>
    <xf numFmtId="3" fontId="0" fillId="0" borderId="0" xfId="0" applyNumberFormat="1"/>
    <xf numFmtId="0" fontId="17" fillId="5" borderId="0" xfId="2" applyNumberFormat="1" applyFont="1" applyFill="1" applyAlignment="1">
      <alignment horizontal="left"/>
    </xf>
    <xf numFmtId="3" fontId="21" fillId="0" borderId="0" xfId="2" applyFont="1" applyFill="1" applyAlignment="1">
      <alignment horizontal="center"/>
    </xf>
    <xf numFmtId="0" fontId="17" fillId="0" borderId="0" xfId="2" applyNumberFormat="1" applyFont="1" applyFill="1" applyAlignment="1">
      <alignment horizontal="left"/>
    </xf>
    <xf numFmtId="0" fontId="2" fillId="0" borderId="0" xfId="2" applyNumberFormat="1" applyBorder="1" applyProtection="1"/>
    <xf numFmtId="0" fontId="2" fillId="0" borderId="0" xfId="2" applyNumberFormat="1" applyProtection="1"/>
    <xf numFmtId="3" fontId="22" fillId="0" borderId="0" xfId="2" applyFont="1" applyBorder="1" applyAlignment="1">
      <alignment horizontal="center"/>
    </xf>
    <xf numFmtId="3" fontId="22" fillId="0" borderId="0" xfId="2" applyFont="1" applyFill="1" applyBorder="1" applyAlignment="1">
      <alignment horizontal="center"/>
    </xf>
    <xf numFmtId="3" fontId="17" fillId="0" borderId="0" xfId="2" applyFont="1" applyBorder="1"/>
    <xf numFmtId="3" fontId="17" fillId="0" borderId="0" xfId="2" applyFont="1"/>
    <xf numFmtId="0" fontId="24" fillId="0" borderId="0" xfId="2" applyNumberFormat="1" applyFont="1" applyBorder="1" applyProtection="1"/>
    <xf numFmtId="0" fontId="24" fillId="0" borderId="0" xfId="2" applyNumberFormat="1" applyFont="1" applyFill="1" applyBorder="1" applyProtection="1"/>
    <xf numFmtId="3" fontId="15" fillId="0" borderId="0" xfId="2" applyNumberFormat="1" applyFont="1" applyFill="1" applyProtection="1"/>
    <xf numFmtId="3" fontId="6" fillId="0" borderId="0" xfId="2" applyFont="1" applyFill="1" applyBorder="1" applyAlignment="1">
      <alignment horizontal="center"/>
    </xf>
    <xf numFmtId="3" fontId="9" fillId="0" borderId="0" xfId="2" applyFont="1" applyFill="1" applyBorder="1"/>
    <xf numFmtId="166" fontId="9" fillId="0" borderId="0" xfId="2" applyNumberFormat="1" applyFont="1" applyFill="1" applyAlignment="1">
      <alignment horizontal="center"/>
    </xf>
    <xf numFmtId="172" fontId="6" fillId="0" borderId="0" xfId="2" applyNumberFormat="1" applyFont="1" applyFill="1" applyBorder="1"/>
    <xf numFmtId="166" fontId="6" fillId="0" borderId="0" xfId="2" applyNumberFormat="1" applyFont="1" applyFill="1" applyAlignment="1">
      <alignment horizontal="center"/>
    </xf>
    <xf numFmtId="9" fontId="6" fillId="0" borderId="0" xfId="7" applyFont="1" applyFill="1"/>
    <xf numFmtId="166" fontId="4" fillId="0" borderId="0" xfId="2" applyNumberFormat="1" applyFont="1" applyFill="1" applyAlignment="1">
      <alignment horizontal="center"/>
    </xf>
    <xf numFmtId="0" fontId="5" fillId="0" borderId="0" xfId="2" applyNumberFormat="1" applyFont="1" applyFill="1" applyProtection="1"/>
    <xf numFmtId="9" fontId="4" fillId="0" borderId="0" xfId="7" applyFont="1" applyFill="1"/>
    <xf numFmtId="173" fontId="4" fillId="0" borderId="0" xfId="2" applyNumberFormat="1" applyFont="1" applyFill="1"/>
    <xf numFmtId="166" fontId="9" fillId="0" borderId="0" xfId="2" applyNumberFormat="1" applyFont="1" applyFill="1" applyBorder="1" applyAlignment="1">
      <alignment horizontal="center"/>
    </xf>
    <xf numFmtId="166" fontId="4" fillId="0" borderId="0" xfId="2" applyNumberFormat="1" applyFont="1" applyFill="1" applyBorder="1" applyAlignment="1">
      <alignment horizontal="center"/>
    </xf>
    <xf numFmtId="3" fontId="2" fillId="0" borderId="0" xfId="2"/>
    <xf numFmtId="3" fontId="4" fillId="0" borderId="0" xfId="2" applyFont="1" applyFill="1" applyBorder="1" applyAlignment="1">
      <alignment horizontal="left" wrapText="1" indent="2"/>
    </xf>
    <xf numFmtId="3" fontId="26" fillId="0" borderId="0" xfId="2" applyFont="1" applyFill="1" applyBorder="1"/>
    <xf numFmtId="166" fontId="12" fillId="0" borderId="0" xfId="2" applyNumberFormat="1" applyFont="1" applyFill="1" applyAlignment="1">
      <alignment horizontal="center"/>
    </xf>
    <xf numFmtId="166" fontId="26" fillId="0" borderId="0" xfId="2" applyNumberFormat="1" applyFont="1" applyFill="1" applyBorder="1" applyAlignment="1">
      <alignment horizontal="center"/>
    </xf>
    <xf numFmtId="174" fontId="4" fillId="0" borderId="0" xfId="2" applyNumberFormat="1" applyFont="1" applyFill="1"/>
    <xf numFmtId="175" fontId="4" fillId="0" borderId="0" xfId="2" applyNumberFormat="1" applyFont="1" applyFill="1"/>
    <xf numFmtId="172" fontId="5" fillId="0" borderId="0" xfId="2" applyNumberFormat="1" applyFont="1" applyFill="1" applyProtection="1"/>
    <xf numFmtId="166" fontId="5" fillId="0" borderId="0" xfId="2" applyNumberFormat="1" applyFont="1" applyFill="1" applyProtection="1"/>
    <xf numFmtId="166" fontId="6" fillId="0" borderId="4" xfId="2" applyNumberFormat="1" applyFont="1" applyFill="1" applyBorder="1" applyAlignment="1">
      <alignment horizontal="center"/>
    </xf>
    <xf numFmtId="166" fontId="26" fillId="0" borderId="4" xfId="2" applyNumberFormat="1" applyFont="1" applyFill="1" applyBorder="1" applyAlignment="1">
      <alignment horizontal="center"/>
    </xf>
    <xf numFmtId="3" fontId="9" fillId="0" borderId="0" xfId="2" applyFont="1" applyFill="1" applyBorder="1" applyAlignment="1">
      <alignment vertical="center" wrapText="1"/>
    </xf>
    <xf numFmtId="166" fontId="9" fillId="0" borderId="0" xfId="2" applyNumberFormat="1" applyFont="1" applyFill="1" applyBorder="1" applyAlignment="1">
      <alignment horizontal="center" vertical="center" wrapText="1"/>
    </xf>
    <xf numFmtId="166" fontId="15" fillId="0" borderId="0" xfId="2" applyNumberFormat="1" applyFont="1" applyFill="1" applyAlignment="1" applyProtection="1">
      <alignment horizontal="center"/>
    </xf>
    <xf numFmtId="0" fontId="5" fillId="0" borderId="0" xfId="2" applyNumberFormat="1" applyFont="1" applyProtection="1"/>
    <xf numFmtId="0" fontId="5" fillId="0" borderId="0" xfId="2" applyNumberFormat="1" applyFont="1" applyFill="1" applyBorder="1" applyProtection="1"/>
    <xf numFmtId="166" fontId="6" fillId="0" borderId="0" xfId="2" applyNumberFormat="1" applyFont="1" applyFill="1" applyAlignment="1" applyProtection="1">
      <alignment horizontal="center"/>
    </xf>
    <xf numFmtId="166" fontId="15" fillId="0" borderId="0" xfId="2" applyNumberFormat="1" applyFont="1" applyAlignment="1" applyProtection="1">
      <alignment horizontal="center"/>
    </xf>
    <xf numFmtId="166" fontId="6" fillId="0" borderId="0" xfId="2" applyNumberFormat="1" applyFont="1" applyAlignment="1" applyProtection="1">
      <alignment horizontal="center"/>
    </xf>
    <xf numFmtId="166" fontId="2" fillId="0" borderId="0" xfId="2" applyNumberFormat="1" applyFill="1" applyAlignment="1" applyProtection="1">
      <alignment horizontal="center"/>
    </xf>
    <xf numFmtId="166" fontId="2" fillId="0" borderId="0" xfId="2" applyNumberFormat="1" applyAlignment="1" applyProtection="1">
      <alignment horizontal="center"/>
    </xf>
    <xf numFmtId="3" fontId="28" fillId="5" borderId="0" xfId="2" applyFont="1" applyFill="1" applyAlignment="1">
      <alignment horizontal="left"/>
    </xf>
    <xf numFmtId="0" fontId="2" fillId="0" borderId="0" xfId="2" applyNumberFormat="1" applyFill="1" applyProtection="1"/>
    <xf numFmtId="167" fontId="2" fillId="0" borderId="0" xfId="2" applyNumberFormat="1" applyProtection="1"/>
    <xf numFmtId="3" fontId="6" fillId="5" borderId="0" xfId="2" applyFont="1" applyFill="1"/>
    <xf numFmtId="0" fontId="29" fillId="0" borderId="0" xfId="2" applyNumberFormat="1" applyFont="1" applyProtection="1"/>
    <xf numFmtId="0" fontId="29" fillId="0" borderId="0" xfId="2" applyNumberFormat="1" applyFont="1" applyBorder="1" applyProtection="1"/>
    <xf numFmtId="3" fontId="30" fillId="0" borderId="0" xfId="2" applyNumberFormat="1" applyFont="1" applyBorder="1" applyProtection="1"/>
    <xf numFmtId="3" fontId="21" fillId="0" borderId="0" xfId="2" applyFont="1" applyAlignment="1">
      <alignment horizontal="center"/>
    </xf>
    <xf numFmtId="3" fontId="23" fillId="0" borderId="0" xfId="2" applyFont="1" applyBorder="1" applyAlignment="1">
      <alignment horizontal="center"/>
    </xf>
    <xf numFmtId="3" fontId="15" fillId="0" borderId="0" xfId="2" applyNumberFormat="1" applyFont="1" applyProtection="1"/>
    <xf numFmtId="171" fontId="6" fillId="0" borderId="0" xfId="7" applyNumberFormat="1" applyFont="1" applyFill="1"/>
    <xf numFmtId="9" fontId="5" fillId="0" borderId="0" xfId="7" applyFont="1" applyFill="1" applyProtection="1"/>
    <xf numFmtId="172" fontId="6" fillId="0" borderId="0" xfId="2" applyNumberFormat="1" applyFont="1" applyFill="1"/>
    <xf numFmtId="3" fontId="5" fillId="0" borderId="0" xfId="2" applyNumberFormat="1" applyFont="1" applyFill="1" applyProtection="1"/>
    <xf numFmtId="3" fontId="26" fillId="0" borderId="4" xfId="2" applyFont="1" applyFill="1" applyBorder="1"/>
    <xf numFmtId="176" fontId="6" fillId="0" borderId="0" xfId="2" applyNumberFormat="1" applyFont="1" applyFill="1"/>
    <xf numFmtId="3" fontId="9" fillId="0" borderId="0" xfId="2" applyFont="1" applyFill="1" applyBorder="1" applyAlignment="1">
      <alignment vertical="center"/>
    </xf>
    <xf numFmtId="166" fontId="5" fillId="0" borderId="0" xfId="2" applyNumberFormat="1" applyFont="1" applyAlignment="1" applyProtection="1">
      <alignment horizontal="center"/>
    </xf>
    <xf numFmtId="166" fontId="15" fillId="0" borderId="0" xfId="2" applyNumberFormat="1" applyFont="1" applyProtection="1"/>
    <xf numFmtId="3" fontId="34" fillId="0" borderId="0" xfId="2" applyFont="1"/>
    <xf numFmtId="171" fontId="34" fillId="0" borderId="0" xfId="7" applyNumberFormat="1" applyFont="1"/>
    <xf numFmtId="3" fontId="19" fillId="0" borderId="0" xfId="2" applyFont="1"/>
    <xf numFmtId="0" fontId="35" fillId="0" borderId="1" xfId="0" applyFont="1" applyBorder="1" applyAlignment="1">
      <alignment horizontal="center"/>
    </xf>
    <xf numFmtId="0" fontId="0" fillId="0" borderId="5" xfId="0" pivotButton="1" applyBorder="1"/>
    <xf numFmtId="0" fontId="0" fillId="0" borderId="6" xfId="0" applyBorder="1"/>
    <xf numFmtId="171" fontId="0" fillId="0" borderId="6" xfId="1" applyNumberFormat="1" applyFont="1" applyBorder="1"/>
    <xf numFmtId="167" fontId="0" fillId="0" borderId="6" xfId="0" applyNumberFormat="1" applyBorder="1"/>
    <xf numFmtId="0" fontId="0" fillId="0" borderId="6" xfId="0" pivotButton="1" applyBorder="1"/>
    <xf numFmtId="3" fontId="0" fillId="0" borderId="6" xfId="0" applyNumberFormat="1" applyBorder="1"/>
    <xf numFmtId="0" fontId="0" fillId="0" borderId="7" xfId="0" applyBorder="1"/>
    <xf numFmtId="171" fontId="0" fillId="6" borderId="5" xfId="1" applyNumberFormat="1" applyFont="1" applyFill="1" applyBorder="1"/>
    <xf numFmtId="171" fontId="0" fillId="6" borderId="6" xfId="1" applyNumberFormat="1" applyFont="1" applyFill="1" applyBorder="1"/>
    <xf numFmtId="177" fontId="0" fillId="0" borderId="5" xfId="0" pivotButton="1" applyNumberFormat="1" applyBorder="1"/>
    <xf numFmtId="177" fontId="0" fillId="0" borderId="5" xfId="0" applyNumberFormat="1" applyBorder="1"/>
    <xf numFmtId="171" fontId="20" fillId="0" borderId="6" xfId="1" applyNumberFormat="1" applyFont="1" applyBorder="1"/>
    <xf numFmtId="9" fontId="0" fillId="0" borderId="6" xfId="1" applyNumberFormat="1" applyFont="1" applyBorder="1"/>
    <xf numFmtId="9" fontId="0" fillId="0" borderId="7" xfId="1" applyNumberFormat="1" applyFont="1" applyBorder="1"/>
    <xf numFmtId="166" fontId="15" fillId="0" borderId="0" xfId="2" applyNumberFormat="1" applyFont="1" applyFill="1" applyAlignment="1">
      <alignment horizontal="center"/>
    </xf>
    <xf numFmtId="166" fontId="25" fillId="0" borderId="0" xfId="2" applyNumberFormat="1" applyFont="1" applyFill="1" applyAlignment="1">
      <alignment horizontal="center"/>
    </xf>
    <xf numFmtId="166" fontId="25" fillId="0" borderId="0" xfId="2" applyNumberFormat="1" applyFont="1" applyFill="1" applyBorder="1" applyAlignment="1">
      <alignment horizontal="center"/>
    </xf>
    <xf numFmtId="166" fontId="15" fillId="0" borderId="0" xfId="2" applyNumberFormat="1" applyFont="1" applyFill="1" applyBorder="1" applyAlignment="1">
      <alignment horizontal="center"/>
    </xf>
    <xf numFmtId="166" fontId="27" fillId="0" borderId="0" xfId="2" applyNumberFormat="1" applyFont="1" applyFill="1" applyAlignment="1">
      <alignment horizontal="center"/>
    </xf>
    <xf numFmtId="166" fontId="25" fillId="0" borderId="4" xfId="2" applyNumberFormat="1" applyFont="1" applyFill="1" applyBorder="1" applyAlignment="1">
      <alignment horizontal="center"/>
    </xf>
    <xf numFmtId="3" fontId="19" fillId="0" borderId="0" xfId="2" applyFont="1" applyAlignment="1">
      <alignment horizontal="left" vertical="top"/>
    </xf>
    <xf numFmtId="171" fontId="33" fillId="0" borderId="0" xfId="7" applyNumberFormat="1" applyFont="1" applyFill="1"/>
    <xf numFmtId="3" fontId="2" fillId="0" borderId="0" xfId="2" applyBorder="1"/>
    <xf numFmtId="49" fontId="36" fillId="0" borderId="0" xfId="2" applyNumberFormat="1" applyFont="1" applyBorder="1" applyAlignment="1">
      <alignment horizontal="center" vertical="center"/>
    </xf>
    <xf numFmtId="3" fontId="33" fillId="0" borderId="8" xfId="2" applyFont="1" applyFill="1" applyBorder="1" applyAlignment="1">
      <alignment horizontal="left" vertical="center" indent="2"/>
    </xf>
    <xf numFmtId="3" fontId="33" fillId="0" borderId="8" xfId="2" applyFont="1" applyFill="1" applyBorder="1" applyAlignment="1">
      <alignment vertical="center"/>
    </xf>
    <xf numFmtId="171" fontId="33" fillId="0" borderId="8" xfId="7" applyNumberFormat="1" applyFont="1" applyFill="1" applyBorder="1" applyAlignment="1">
      <alignment vertical="center"/>
    </xf>
    <xf numFmtId="3" fontId="34" fillId="0" borderId="0" xfId="2" applyFont="1" applyBorder="1" applyAlignment="1">
      <alignment horizontal="left" indent="2"/>
    </xf>
    <xf numFmtId="3" fontId="34" fillId="0" borderId="0" xfId="2" applyFont="1" applyBorder="1"/>
    <xf numFmtId="171" fontId="34" fillId="0" borderId="0" xfId="7" applyNumberFormat="1" applyFont="1" applyBorder="1"/>
    <xf numFmtId="3" fontId="34" fillId="0" borderId="0" xfId="2" applyFont="1" applyAlignment="1">
      <alignment horizontal="left" indent="2"/>
    </xf>
    <xf numFmtId="3" fontId="34" fillId="0" borderId="9" xfId="2" applyFont="1" applyBorder="1" applyAlignment="1">
      <alignment horizontal="left" indent="2"/>
    </xf>
    <xf numFmtId="3" fontId="34" fillId="0" borderId="9" xfId="2" applyFont="1" applyBorder="1"/>
    <xf numFmtId="171" fontId="34" fillId="0" borderId="9" xfId="7" applyNumberFormat="1" applyFont="1" applyBorder="1"/>
    <xf numFmtId="49" fontId="36" fillId="0" borderId="0" xfId="2" applyNumberFormat="1" applyFont="1" applyAlignment="1">
      <alignment horizontal="center" vertical="center"/>
    </xf>
    <xf numFmtId="3" fontId="33" fillId="0" borderId="10" xfId="2" applyFont="1" applyFill="1" applyBorder="1" applyAlignment="1"/>
    <xf numFmtId="171" fontId="33" fillId="0" borderId="10" xfId="7" applyNumberFormat="1" applyFont="1" applyFill="1" applyBorder="1"/>
    <xf numFmtId="3" fontId="34" fillId="0" borderId="0" xfId="2" applyFont="1" applyAlignment="1">
      <alignment wrapText="1"/>
    </xf>
    <xf numFmtId="3" fontId="34" fillId="0" borderId="0" xfId="2" applyFont="1" applyAlignment="1">
      <alignment vertical="center"/>
    </xf>
    <xf numFmtId="171" fontId="34" fillId="0" borderId="0" xfId="7" applyNumberFormat="1" applyFont="1" applyAlignment="1">
      <alignment vertical="center"/>
    </xf>
    <xf numFmtId="3" fontId="34" fillId="0" borderId="11" xfId="2" applyFont="1" applyBorder="1"/>
    <xf numFmtId="171" fontId="34" fillId="0" borderId="11" xfId="7" applyNumberFormat="1" applyFont="1" applyBorder="1"/>
    <xf numFmtId="0" fontId="0" fillId="0" borderId="6" xfId="0" applyFill="1" applyBorder="1"/>
    <xf numFmtId="167" fontId="0" fillId="0" borderId="6" xfId="0" applyNumberFormat="1" applyFill="1" applyBorder="1"/>
    <xf numFmtId="171" fontId="0" fillId="0" borderId="6" xfId="1" applyNumberFormat="1" applyFont="1" applyFill="1" applyBorder="1"/>
    <xf numFmtId="3" fontId="37" fillId="0" borderId="0" xfId="9" quotePrefix="1" applyNumberFormat="1"/>
    <xf numFmtId="0" fontId="37" fillId="0" borderId="0" xfId="9" applyNumberFormat="1" applyProtection="1"/>
    <xf numFmtId="3" fontId="6" fillId="0" borderId="3" xfId="2" applyFont="1" applyFill="1" applyBorder="1" applyAlignment="1">
      <alignment horizontal="center" vertical="center" wrapText="1"/>
    </xf>
    <xf numFmtId="3" fontId="6" fillId="0" borderId="2" xfId="2" applyFont="1" applyFill="1" applyBorder="1" applyAlignment="1">
      <alignment horizontal="center" vertical="center" wrapText="1"/>
    </xf>
    <xf numFmtId="3" fontId="22" fillId="0" borderId="0" xfId="2" applyFont="1" applyBorder="1" applyAlignment="1">
      <alignment horizontal="center"/>
    </xf>
    <xf numFmtId="3" fontId="23" fillId="0" borderId="0" xfId="2" applyFont="1" applyBorder="1" applyAlignment="1">
      <alignment horizontal="center"/>
    </xf>
    <xf numFmtId="3" fontId="6" fillId="0" borderId="3" xfId="2" applyFont="1" applyFill="1" applyBorder="1" applyAlignment="1">
      <alignment horizontal="center" vertical="center"/>
    </xf>
    <xf numFmtId="3" fontId="6" fillId="0" borderId="2" xfId="2" applyFont="1" applyFill="1" applyBorder="1" applyAlignment="1">
      <alignment horizontal="center" vertical="center"/>
    </xf>
    <xf numFmtId="3" fontId="25" fillId="0" borderId="3" xfId="2" applyFont="1" applyFill="1" applyBorder="1" applyAlignment="1">
      <alignment horizontal="center" vertical="center" wrapText="1"/>
    </xf>
    <xf numFmtId="3" fontId="25" fillId="0" borderId="2" xfId="2" applyFont="1" applyFill="1" applyBorder="1" applyAlignment="1">
      <alignment horizontal="center" vertical="center" wrapText="1"/>
    </xf>
  </cellXfs>
  <cellStyles count="10">
    <cellStyle name="Hipervínculo" xfId="9" builtinId="8"/>
    <cellStyle name="Millares [0] 2" xfId="5"/>
    <cellStyle name="Millares [0] 3" xfId="8"/>
    <cellStyle name="Millares 2" xfId="3"/>
    <cellStyle name="Normal" xfId="0" builtinId="0"/>
    <cellStyle name="Normal 2" xfId="6"/>
    <cellStyle name="Normal 3" xfId="2"/>
    <cellStyle name="Porcentaje" xfId="1" builtinId="5"/>
    <cellStyle name="Porcentaje 2" xfId="4"/>
    <cellStyle name="Porcentaje 3" xfId="7"/>
  </cellStyles>
  <dxfs count="0"/>
  <tableStyles count="0" defaultTableStyle="TableStyleMedium2" defaultPivotStyle="PivotStyleLight16"/>
  <colors>
    <mruColors>
      <color rgb="FFFF99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7.xml"/><Relationship Id="rId18" Type="http://schemas.openxmlformats.org/officeDocument/2006/relationships/sharedStrings" Target="sharedStrings.xml"/><Relationship Id="rId26" Type="http://schemas.openxmlformats.org/officeDocument/2006/relationships/customXml" Target="../customXml/item6.xml"/><Relationship Id="rId39" Type="http://schemas.openxmlformats.org/officeDocument/2006/relationships/customXml" Target="../customXml/item19.xml"/><Relationship Id="rId21" Type="http://schemas.openxmlformats.org/officeDocument/2006/relationships/customXml" Target="../customXml/item1.xml"/><Relationship Id="rId34" Type="http://schemas.openxmlformats.org/officeDocument/2006/relationships/customXml" Target="../customXml/item14.xml"/><Relationship Id="rId42" Type="http://schemas.openxmlformats.org/officeDocument/2006/relationships/customXml" Target="../customXml/item22.xml"/><Relationship Id="rId47" Type="http://schemas.openxmlformats.org/officeDocument/2006/relationships/customXml" Target="../customXml/item27.xml"/><Relationship Id="rId50" Type="http://schemas.openxmlformats.org/officeDocument/2006/relationships/customXml" Target="../customXml/item30.xml"/><Relationship Id="rId55" Type="http://schemas.openxmlformats.org/officeDocument/2006/relationships/customXml" Target="../customXml/item35.xml"/><Relationship Id="rId63" Type="http://schemas.openxmlformats.org/officeDocument/2006/relationships/customXml" Target="../customXml/item43.xml"/><Relationship Id="rId68" Type="http://schemas.openxmlformats.org/officeDocument/2006/relationships/customXml" Target="../customXml/item48.xml"/><Relationship Id="rId7" Type="http://schemas.openxmlformats.org/officeDocument/2006/relationships/pivotCacheDefinition" Target="pivotCache/pivotCacheDefinition1.xml"/><Relationship Id="rId71" Type="http://schemas.openxmlformats.org/officeDocument/2006/relationships/customXml" Target="../customXml/item51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29" Type="http://schemas.openxmlformats.org/officeDocument/2006/relationships/customXml" Target="../customXml/item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pivotCacheDefinition" Target="pivotCache/pivotCacheDefinition5.xml"/><Relationship Id="rId24" Type="http://schemas.openxmlformats.org/officeDocument/2006/relationships/customXml" Target="../customXml/item4.xml"/><Relationship Id="rId32" Type="http://schemas.openxmlformats.org/officeDocument/2006/relationships/customXml" Target="../customXml/item12.xml"/><Relationship Id="rId37" Type="http://schemas.openxmlformats.org/officeDocument/2006/relationships/customXml" Target="../customXml/item17.xml"/><Relationship Id="rId40" Type="http://schemas.openxmlformats.org/officeDocument/2006/relationships/customXml" Target="../customXml/item20.xml"/><Relationship Id="rId45" Type="http://schemas.openxmlformats.org/officeDocument/2006/relationships/customXml" Target="../customXml/item25.xml"/><Relationship Id="rId53" Type="http://schemas.openxmlformats.org/officeDocument/2006/relationships/customXml" Target="../customXml/item33.xml"/><Relationship Id="rId58" Type="http://schemas.openxmlformats.org/officeDocument/2006/relationships/customXml" Target="../customXml/item38.xml"/><Relationship Id="rId66" Type="http://schemas.openxmlformats.org/officeDocument/2006/relationships/customXml" Target="../customXml/item4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3.xml"/><Relationship Id="rId28" Type="http://schemas.openxmlformats.org/officeDocument/2006/relationships/customXml" Target="../customXml/item8.xml"/><Relationship Id="rId36" Type="http://schemas.openxmlformats.org/officeDocument/2006/relationships/customXml" Target="../customXml/item16.xml"/><Relationship Id="rId49" Type="http://schemas.openxmlformats.org/officeDocument/2006/relationships/customXml" Target="../customXml/item29.xml"/><Relationship Id="rId57" Type="http://schemas.openxmlformats.org/officeDocument/2006/relationships/customXml" Target="../customXml/item37.xml"/><Relationship Id="rId61" Type="http://schemas.openxmlformats.org/officeDocument/2006/relationships/customXml" Target="../customXml/item41.xml"/><Relationship Id="rId10" Type="http://schemas.openxmlformats.org/officeDocument/2006/relationships/pivotCacheDefinition" Target="pivotCache/pivotCacheDefinition4.xml"/><Relationship Id="rId19" Type="http://schemas.openxmlformats.org/officeDocument/2006/relationships/sheetMetadata" Target="metadata.xml"/><Relationship Id="rId31" Type="http://schemas.openxmlformats.org/officeDocument/2006/relationships/customXml" Target="../customXml/item11.xml"/><Relationship Id="rId44" Type="http://schemas.openxmlformats.org/officeDocument/2006/relationships/customXml" Target="../customXml/item24.xml"/><Relationship Id="rId52" Type="http://schemas.openxmlformats.org/officeDocument/2006/relationships/customXml" Target="../customXml/item32.xml"/><Relationship Id="rId60" Type="http://schemas.openxmlformats.org/officeDocument/2006/relationships/customXml" Target="../customXml/item40.xml"/><Relationship Id="rId65" Type="http://schemas.openxmlformats.org/officeDocument/2006/relationships/customXml" Target="../customXml/item45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microsoft.com/office/2007/relationships/slicerCache" Target="slicerCaches/slicerCache1.xml"/><Relationship Id="rId22" Type="http://schemas.openxmlformats.org/officeDocument/2006/relationships/customXml" Target="../customXml/item2.xml"/><Relationship Id="rId27" Type="http://schemas.openxmlformats.org/officeDocument/2006/relationships/customXml" Target="../customXml/item7.xml"/><Relationship Id="rId30" Type="http://schemas.openxmlformats.org/officeDocument/2006/relationships/customXml" Target="../customXml/item10.xml"/><Relationship Id="rId35" Type="http://schemas.openxmlformats.org/officeDocument/2006/relationships/customXml" Target="../customXml/item15.xml"/><Relationship Id="rId43" Type="http://schemas.openxmlformats.org/officeDocument/2006/relationships/customXml" Target="../customXml/item23.xml"/><Relationship Id="rId48" Type="http://schemas.openxmlformats.org/officeDocument/2006/relationships/customXml" Target="../customXml/item28.xml"/><Relationship Id="rId56" Type="http://schemas.openxmlformats.org/officeDocument/2006/relationships/customXml" Target="../customXml/item36.xml"/><Relationship Id="rId64" Type="http://schemas.openxmlformats.org/officeDocument/2006/relationships/customXml" Target="../customXml/item44.xml"/><Relationship Id="rId69" Type="http://schemas.openxmlformats.org/officeDocument/2006/relationships/customXml" Target="../customXml/item49.xml"/><Relationship Id="rId8" Type="http://schemas.openxmlformats.org/officeDocument/2006/relationships/pivotCacheDefinition" Target="pivotCache/pivotCacheDefinition2.xml"/><Relationship Id="rId51" Type="http://schemas.openxmlformats.org/officeDocument/2006/relationships/customXml" Target="../customXml/item31.xml"/><Relationship Id="rId3" Type="http://schemas.openxmlformats.org/officeDocument/2006/relationships/worksheet" Target="worksheets/sheet3.xml"/><Relationship Id="rId12" Type="http://schemas.openxmlformats.org/officeDocument/2006/relationships/pivotCacheDefinition" Target="pivotCache/pivotCacheDefinition6.xml"/><Relationship Id="rId17" Type="http://schemas.openxmlformats.org/officeDocument/2006/relationships/styles" Target="styles.xml"/><Relationship Id="rId25" Type="http://schemas.openxmlformats.org/officeDocument/2006/relationships/customXml" Target="../customXml/item5.xml"/><Relationship Id="rId33" Type="http://schemas.openxmlformats.org/officeDocument/2006/relationships/customXml" Target="../customXml/item13.xml"/><Relationship Id="rId38" Type="http://schemas.openxmlformats.org/officeDocument/2006/relationships/customXml" Target="../customXml/item18.xml"/><Relationship Id="rId46" Type="http://schemas.openxmlformats.org/officeDocument/2006/relationships/customXml" Target="../customXml/item26.xml"/><Relationship Id="rId59" Type="http://schemas.openxmlformats.org/officeDocument/2006/relationships/customXml" Target="../customXml/item39.xml"/><Relationship Id="rId67" Type="http://schemas.openxmlformats.org/officeDocument/2006/relationships/customXml" Target="../customXml/item47.xml"/><Relationship Id="rId20" Type="http://schemas.openxmlformats.org/officeDocument/2006/relationships/calcChain" Target="calcChain.xml"/><Relationship Id="rId41" Type="http://schemas.openxmlformats.org/officeDocument/2006/relationships/customXml" Target="../customXml/item21.xml"/><Relationship Id="rId54" Type="http://schemas.openxmlformats.org/officeDocument/2006/relationships/customXml" Target="../customXml/item34.xml"/><Relationship Id="rId62" Type="http://schemas.openxmlformats.org/officeDocument/2006/relationships/customXml" Target="../customXml/item42.xml"/><Relationship Id="rId70" Type="http://schemas.openxmlformats.org/officeDocument/2006/relationships/customXml" Target="../customXml/item5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40</xdr:row>
      <xdr:rowOff>104775</xdr:rowOff>
    </xdr:from>
    <xdr:to>
      <xdr:col>5</xdr:col>
      <xdr:colOff>323850</xdr:colOff>
      <xdr:row>44</xdr:row>
      <xdr:rowOff>161925</xdr:rowOff>
    </xdr:to>
    <xdr:sp macro="" textlink="">
      <xdr:nvSpPr>
        <xdr:cNvPr id="130" name="CuadroTexto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4057650" y="7839075"/>
          <a:ext cx="1533525" cy="78105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PY"/>
        </a:p>
      </xdr:txBody>
    </xdr:sp>
    <xdr:clientData/>
  </xdr:twoCellAnchor>
  <xdr:twoCellAnchor>
    <xdr:from>
      <xdr:col>4</xdr:col>
      <xdr:colOff>228600</xdr:colOff>
      <xdr:row>34</xdr:row>
      <xdr:rowOff>47625</xdr:rowOff>
    </xdr:from>
    <xdr:to>
      <xdr:col>5</xdr:col>
      <xdr:colOff>285750</xdr:colOff>
      <xdr:row>37</xdr:row>
      <xdr:rowOff>209550</xdr:rowOff>
    </xdr:to>
    <xdr:sp macro="" textlink="">
      <xdr:nvSpPr>
        <xdr:cNvPr id="127" name="CuadroTexto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4048125" y="6638925"/>
          <a:ext cx="1504950" cy="704850"/>
        </a:xfrm>
        <a:prstGeom prst="rect">
          <a:avLst/>
        </a:prstGeom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endParaRPr lang="es-PY"/>
        </a:p>
      </xdr:txBody>
    </xdr:sp>
    <xdr:clientData/>
  </xdr:twoCellAnchor>
  <xdr:twoCellAnchor>
    <xdr:from>
      <xdr:col>4</xdr:col>
      <xdr:colOff>164253</xdr:colOff>
      <xdr:row>26</xdr:row>
      <xdr:rowOff>158538</xdr:rowOff>
    </xdr:from>
    <xdr:to>
      <xdr:col>8</xdr:col>
      <xdr:colOff>154728</xdr:colOff>
      <xdr:row>30</xdr:row>
      <xdr:rowOff>158536</xdr:rowOff>
    </xdr:to>
    <xdr:sp macro="" textlink="">
      <xdr:nvSpPr>
        <xdr:cNvPr id="122" name="CuadroTexto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3983778" y="5140113"/>
          <a:ext cx="3752850" cy="73342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endParaRPr lang="es-PY"/>
        </a:p>
      </xdr:txBody>
    </xdr:sp>
    <xdr:clientData/>
  </xdr:twoCellAnchor>
  <xdr:twoCellAnchor>
    <xdr:from>
      <xdr:col>0</xdr:col>
      <xdr:colOff>9525</xdr:colOff>
      <xdr:row>26</xdr:row>
      <xdr:rowOff>142875</xdr:rowOff>
    </xdr:from>
    <xdr:to>
      <xdr:col>3</xdr:col>
      <xdr:colOff>838200</xdr:colOff>
      <xdr:row>28</xdr:row>
      <xdr:rowOff>17583</xdr:rowOff>
    </xdr:to>
    <xdr:sp macro="" textlink="">
      <xdr:nvSpPr>
        <xdr:cNvPr id="119" name="CuadroTexto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9525" y="5124450"/>
          <a:ext cx="3800475" cy="236658"/>
        </a:xfrm>
        <a:prstGeom prst="rect">
          <a:avLst/>
        </a:prstGeom>
        <a:solidFill>
          <a:srgbClr val="FF000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endParaRPr lang="es-PY" sz="1400" b="1">
            <a:solidFill>
              <a:schemeClr val="bg1"/>
            </a:solidFill>
            <a:latin typeface="Poppins" panose="02000000000000000000" pitchFamily="2" charset="0"/>
            <a:ea typeface="+mn-ea"/>
            <a:cs typeface="Poppins" panose="02000000000000000000" pitchFamily="2" charset="0"/>
          </a:endParaRPr>
        </a:p>
      </xdr:txBody>
    </xdr:sp>
    <xdr:clientData/>
  </xdr:twoCellAnchor>
  <xdr:twoCellAnchor>
    <xdr:from>
      <xdr:col>4</xdr:col>
      <xdr:colOff>66675</xdr:colOff>
      <xdr:row>4</xdr:row>
      <xdr:rowOff>19050</xdr:rowOff>
    </xdr:from>
    <xdr:to>
      <xdr:col>8</xdr:col>
      <xdr:colOff>53355</xdr:colOff>
      <xdr:row>5</xdr:row>
      <xdr:rowOff>142872</xdr:rowOff>
    </xdr:to>
    <xdr:sp macro="" textlink="">
      <xdr:nvSpPr>
        <xdr:cNvPr id="111" name="CuadroTexto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3886200" y="1000125"/>
          <a:ext cx="3749055" cy="304797"/>
        </a:xfrm>
        <a:prstGeom prst="rect">
          <a:avLst/>
        </a:prstGeom>
        <a:solidFill>
          <a:srgbClr val="FF000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endParaRPr lang="es-PY"/>
        </a:p>
      </xdr:txBody>
    </xdr:sp>
    <xdr:clientData/>
  </xdr:twoCellAnchor>
  <xdr:twoCellAnchor>
    <xdr:from>
      <xdr:col>0</xdr:col>
      <xdr:colOff>127000</xdr:colOff>
      <xdr:row>4</xdr:row>
      <xdr:rowOff>13758</xdr:rowOff>
    </xdr:from>
    <xdr:to>
      <xdr:col>1</xdr:col>
      <xdr:colOff>422405</xdr:colOff>
      <xdr:row>13</xdr:row>
      <xdr:rowOff>35738</xdr:rowOff>
    </xdr:to>
    <xdr:sp macro="" textlink="">
      <xdr:nvSpPr>
        <xdr:cNvPr id="104" name="CuadroTexto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27000" y="994833"/>
          <a:ext cx="1676530" cy="1669805"/>
        </a:xfrm>
        <a:prstGeom prst="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PY"/>
        </a:p>
      </xdr:txBody>
    </xdr:sp>
    <xdr:clientData/>
  </xdr:twoCellAnchor>
  <xdr:twoCellAnchor>
    <xdr:from>
      <xdr:col>1</xdr:col>
      <xdr:colOff>529167</xdr:colOff>
      <xdr:row>4</xdr:row>
      <xdr:rowOff>22227</xdr:rowOff>
    </xdr:from>
    <xdr:to>
      <xdr:col>3</xdr:col>
      <xdr:colOff>818532</xdr:colOff>
      <xdr:row>13</xdr:row>
      <xdr:rowOff>33510</xdr:rowOff>
    </xdr:to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910292" y="1003302"/>
          <a:ext cx="1880040" cy="1659108"/>
        </a:xfrm>
        <a:prstGeom prst="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endParaRPr lang="es-PY"/>
        </a:p>
      </xdr:txBody>
    </xdr:sp>
    <xdr:clientData/>
  </xdr:twoCellAnchor>
  <xdr:twoCellAnchor>
    <xdr:from>
      <xdr:col>0</xdr:col>
      <xdr:colOff>131022</xdr:colOff>
      <xdr:row>11</xdr:row>
      <xdr:rowOff>39158</xdr:rowOff>
    </xdr:from>
    <xdr:to>
      <xdr:col>1</xdr:col>
      <xdr:colOff>413808</xdr:colOff>
      <xdr:row>13</xdr:row>
      <xdr:rowOff>29633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31022" y="2306108"/>
          <a:ext cx="1663911" cy="352425"/>
        </a:xfrm>
        <a:prstGeom prst="rect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Y"/>
        </a:p>
      </xdr:txBody>
    </xdr:sp>
    <xdr:clientData/>
  </xdr:twoCellAnchor>
  <xdr:twoCellAnchor>
    <xdr:from>
      <xdr:col>0</xdr:col>
      <xdr:colOff>193463</xdr:colOff>
      <xdr:row>4</xdr:row>
      <xdr:rowOff>117050</xdr:rowOff>
    </xdr:from>
    <xdr:to>
      <xdr:col>1</xdr:col>
      <xdr:colOff>309880</xdr:colOff>
      <xdr:row>8</xdr:row>
      <xdr:rowOff>106679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93463" y="1092410"/>
          <a:ext cx="1533737" cy="705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Y" sz="1400" b="1">
              <a:solidFill>
                <a:schemeClr val="accent2">
                  <a:lumMod val="75000"/>
                </a:schemeClr>
              </a:solidFill>
              <a:latin typeface="Poppins" panose="02000000000000000000" pitchFamily="2" charset="0"/>
              <a:cs typeface="Poppins" panose="02000000000000000000" pitchFamily="2" charset="0"/>
            </a:rPr>
            <a:t>Déficit  Acumulado</a:t>
          </a:r>
        </a:p>
      </xdr:txBody>
    </xdr:sp>
    <xdr:clientData/>
  </xdr:twoCellAnchor>
  <xdr:twoCellAnchor>
    <xdr:from>
      <xdr:col>0</xdr:col>
      <xdr:colOff>398781</xdr:colOff>
      <xdr:row>7</xdr:row>
      <xdr:rowOff>167217</xdr:rowOff>
    </xdr:from>
    <xdr:to>
      <xdr:col>1</xdr:col>
      <xdr:colOff>225437</xdr:colOff>
      <xdr:row>9</xdr:row>
      <xdr:rowOff>119592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98781" y="1680634"/>
          <a:ext cx="1213073" cy="3122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1600" b="1">
              <a:solidFill>
                <a:schemeClr val="accent2">
                  <a:lumMod val="75000"/>
                </a:schemeClr>
              </a:solidFill>
              <a:latin typeface="Poppins" panose="02000000000000000000" pitchFamily="2" charset="0"/>
              <a:cs typeface="Poppins" panose="02000000000000000000" pitchFamily="2" charset="0"/>
            </a:rPr>
            <a:t>USD </a:t>
          </a:r>
        </a:p>
      </xdr:txBody>
    </xdr:sp>
    <xdr:clientData/>
  </xdr:twoCellAnchor>
  <xdr:twoCellAnchor>
    <xdr:from>
      <xdr:col>0</xdr:col>
      <xdr:colOff>875031</xdr:colOff>
      <xdr:row>8</xdr:row>
      <xdr:rowOff>18838</xdr:rowOff>
    </xdr:from>
    <xdr:to>
      <xdr:col>1</xdr:col>
      <xdr:colOff>215900</xdr:colOff>
      <xdr:row>9</xdr:row>
      <xdr:rowOff>177843</xdr:rowOff>
    </xdr:to>
    <xdr:sp macro="" textlink="'TD inf'!$Q$4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75031" y="1712171"/>
          <a:ext cx="727286" cy="3389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3DF87F5-CBCE-416B-9147-E8083887CA2C}" type="TxLink">
            <a:rPr lang="en-US" sz="1400" b="1" i="0" u="none" strike="noStrike">
              <a:solidFill>
                <a:schemeClr val="accent2">
                  <a:lumMod val="75000"/>
                </a:schemeClr>
              </a:solidFill>
              <a:latin typeface="Poppins" panose="02000000000000000000" pitchFamily="2" charset="0"/>
              <a:cs typeface="Poppins" panose="02000000000000000000" pitchFamily="2" charset="0"/>
            </a:rPr>
            <a:pPr/>
            <a:t>963,6</a:t>
          </a:fld>
          <a:endParaRPr lang="es-PY" sz="1800" b="1">
            <a:solidFill>
              <a:schemeClr val="accent2">
                <a:lumMod val="75000"/>
              </a:schemeClr>
            </a:solidFill>
            <a:latin typeface="Poppins" panose="02000000000000000000" pitchFamily="2" charset="0"/>
            <a:cs typeface="Poppins" panose="02000000000000000000" pitchFamily="2" charset="0"/>
          </a:endParaRPr>
        </a:p>
      </xdr:txBody>
    </xdr:sp>
    <xdr:clientData/>
  </xdr:twoCellAnchor>
  <xdr:twoCellAnchor>
    <xdr:from>
      <xdr:col>0</xdr:col>
      <xdr:colOff>568325</xdr:colOff>
      <xdr:row>9</xdr:row>
      <xdr:rowOff>59267</xdr:rowOff>
    </xdr:from>
    <xdr:to>
      <xdr:col>1</xdr:col>
      <xdr:colOff>718811</xdr:colOff>
      <xdr:row>10</xdr:row>
      <xdr:rowOff>115358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68325" y="1932517"/>
          <a:ext cx="1536903" cy="2360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1200" b="1">
              <a:solidFill>
                <a:schemeClr val="accent2">
                  <a:lumMod val="75000"/>
                </a:schemeClr>
              </a:solidFill>
              <a:latin typeface="Poppins" panose="02000000000000000000" pitchFamily="2" charset="0"/>
              <a:cs typeface="Poppins" panose="02000000000000000000" pitchFamily="2" charset="0"/>
            </a:rPr>
            <a:t>millones</a:t>
          </a:r>
        </a:p>
      </xdr:txBody>
    </xdr:sp>
    <xdr:clientData/>
  </xdr:twoCellAnchor>
  <xdr:twoCellAnchor>
    <xdr:from>
      <xdr:col>0</xdr:col>
      <xdr:colOff>314326</xdr:colOff>
      <xdr:row>11</xdr:row>
      <xdr:rowOff>16934</xdr:rowOff>
    </xdr:from>
    <xdr:to>
      <xdr:col>0</xdr:col>
      <xdr:colOff>904876</xdr:colOff>
      <xdr:row>12</xdr:row>
      <xdr:rowOff>170392</xdr:rowOff>
    </xdr:to>
    <xdr:sp macro="" textlink="'TD inf'!$Q$5">
      <xdr:nvSpPr>
        <xdr:cNvPr id="17" name="CuadroTex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14326" y="2283884"/>
          <a:ext cx="590550" cy="334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B250D83-79E1-4AD4-AE2E-5A6C56DB1B85}" type="TxLink">
            <a:rPr lang="en-US" sz="1400" b="1" i="0" u="none" strike="noStrike">
              <a:solidFill>
                <a:schemeClr val="bg1"/>
              </a:solidFill>
              <a:latin typeface="Poppins" panose="02000000000000000000" pitchFamily="2" charset="0"/>
              <a:cs typeface="Poppins" panose="02000000000000000000" pitchFamily="2" charset="0"/>
            </a:rPr>
            <a:pPr/>
            <a:t>2,8%</a:t>
          </a:fld>
          <a:endParaRPr lang="es-PY" sz="1400" b="1">
            <a:solidFill>
              <a:schemeClr val="bg1"/>
            </a:solidFill>
            <a:latin typeface="Poppins" panose="02000000000000000000" pitchFamily="2" charset="0"/>
            <a:cs typeface="Poppins" panose="02000000000000000000" pitchFamily="2" charset="0"/>
          </a:endParaRPr>
        </a:p>
      </xdr:txBody>
    </xdr:sp>
    <xdr:clientData/>
  </xdr:twoCellAnchor>
  <xdr:twoCellAnchor>
    <xdr:from>
      <xdr:col>0</xdr:col>
      <xdr:colOff>779781</xdr:colOff>
      <xdr:row>11</xdr:row>
      <xdr:rowOff>17992</xdr:rowOff>
    </xdr:from>
    <xdr:to>
      <xdr:col>1</xdr:col>
      <xdr:colOff>254001</xdr:colOff>
      <xdr:row>12</xdr:row>
      <xdr:rowOff>154349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79781" y="2284942"/>
          <a:ext cx="855345" cy="317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1400" b="1">
              <a:solidFill>
                <a:schemeClr val="bg1"/>
              </a:solidFill>
              <a:latin typeface="Poppins" panose="02000000000000000000" pitchFamily="2" charset="0"/>
              <a:cs typeface="Poppins" panose="02000000000000000000" pitchFamily="2" charset="0"/>
            </a:rPr>
            <a:t>del PIB</a:t>
          </a:r>
        </a:p>
      </xdr:txBody>
    </xdr:sp>
    <xdr:clientData/>
  </xdr:twoCellAnchor>
  <xdr:twoCellAnchor>
    <xdr:from>
      <xdr:col>1</xdr:col>
      <xdr:colOff>537633</xdr:colOff>
      <xdr:row>5</xdr:row>
      <xdr:rowOff>96309</xdr:rowOff>
    </xdr:from>
    <xdr:to>
      <xdr:col>3</xdr:col>
      <xdr:colOff>758612</xdr:colOff>
      <xdr:row>9</xdr:row>
      <xdr:rowOff>67734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924050" y="1249892"/>
          <a:ext cx="1808479" cy="691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Y" sz="1400" b="1">
              <a:solidFill>
                <a:schemeClr val="bg1"/>
              </a:solidFill>
              <a:latin typeface="Poppins" panose="02000000000000000000" pitchFamily="2" charset="0"/>
              <a:cs typeface="Poppins" panose="02000000000000000000" pitchFamily="2" charset="0"/>
            </a:rPr>
            <a:t>Déficit </a:t>
          </a:r>
        </a:p>
        <a:p>
          <a:pPr algn="ctr"/>
          <a:r>
            <a:rPr lang="es-PY" sz="1400" b="1">
              <a:solidFill>
                <a:schemeClr val="bg1"/>
              </a:solidFill>
              <a:latin typeface="Poppins" panose="02000000000000000000" pitchFamily="2" charset="0"/>
              <a:cs typeface="Poppins" panose="02000000000000000000" pitchFamily="2" charset="0"/>
            </a:rPr>
            <a:t>Anualizado </a:t>
          </a:r>
        </a:p>
      </xdr:txBody>
    </xdr:sp>
    <xdr:clientData/>
  </xdr:twoCellAnchor>
  <xdr:twoCellAnchor>
    <xdr:from>
      <xdr:col>2</xdr:col>
      <xdr:colOff>22436</xdr:colOff>
      <xdr:row>9</xdr:row>
      <xdr:rowOff>4233</xdr:rowOff>
    </xdr:from>
    <xdr:to>
      <xdr:col>4</xdr:col>
      <xdr:colOff>74068</xdr:colOff>
      <xdr:row>10</xdr:row>
      <xdr:rowOff>43303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181436" y="1877483"/>
          <a:ext cx="1713215" cy="218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1000" b="0">
              <a:solidFill>
                <a:sysClr val="windowText" lastClr="000000"/>
              </a:solidFill>
              <a:latin typeface="Poppins" panose="02000000000000000000" pitchFamily="2" charset="0"/>
              <a:cs typeface="Poppins" panose="02000000000000000000" pitchFamily="2" charset="0"/>
            </a:rPr>
            <a:t>(últimos</a:t>
          </a:r>
          <a:r>
            <a:rPr lang="es-PY" sz="1000" b="0" baseline="0">
              <a:solidFill>
                <a:sysClr val="windowText" lastClr="000000"/>
              </a:solidFill>
              <a:latin typeface="Poppins" panose="02000000000000000000" pitchFamily="2" charset="0"/>
              <a:cs typeface="Poppins" panose="02000000000000000000" pitchFamily="2" charset="0"/>
            </a:rPr>
            <a:t> 12 meses)</a:t>
          </a:r>
          <a:endParaRPr lang="es-PY" sz="1000" b="0">
            <a:solidFill>
              <a:sysClr val="windowText" lastClr="000000"/>
            </a:solidFill>
            <a:latin typeface="Poppins" panose="02000000000000000000" pitchFamily="2" charset="0"/>
            <a:cs typeface="Poppins" panose="02000000000000000000" pitchFamily="2" charset="0"/>
          </a:endParaRPr>
        </a:p>
      </xdr:txBody>
    </xdr:sp>
    <xdr:clientData/>
  </xdr:twoCellAnchor>
  <xdr:twoCellAnchor>
    <xdr:from>
      <xdr:col>4</xdr:col>
      <xdr:colOff>925830</xdr:colOff>
      <xdr:row>3</xdr:row>
      <xdr:rowOff>160867</xdr:rowOff>
    </xdr:from>
    <xdr:to>
      <xdr:col>6</xdr:col>
      <xdr:colOff>325755</xdr:colOff>
      <xdr:row>5</xdr:row>
      <xdr:rowOff>103717</xdr:rowOff>
    </xdr:to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850130" y="960967"/>
          <a:ext cx="1678305" cy="29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1400" b="1">
              <a:solidFill>
                <a:schemeClr val="bg1"/>
              </a:solidFill>
              <a:latin typeface="Poppins" panose="02000000000000000000" pitchFamily="2" charset="0"/>
              <a:cs typeface="Poppins" panose="02000000000000000000" pitchFamily="2" charset="0"/>
            </a:rPr>
            <a:t>Reducción del</a:t>
          </a:r>
        </a:p>
      </xdr:txBody>
    </xdr:sp>
    <xdr:clientData/>
  </xdr:twoCellAnchor>
  <xdr:twoCellAnchor>
    <xdr:from>
      <xdr:col>6</xdr:col>
      <xdr:colOff>118111</xdr:colOff>
      <xdr:row>3</xdr:row>
      <xdr:rowOff>161925</xdr:rowOff>
    </xdr:from>
    <xdr:to>
      <xdr:col>7</xdr:col>
      <xdr:colOff>83820</xdr:colOff>
      <xdr:row>5</xdr:row>
      <xdr:rowOff>110490</xdr:rowOff>
    </xdr:to>
    <xdr:sp macro="" textlink="'TD inf'!$S$7">
      <xdr:nvSpPr>
        <xdr:cNvPr id="29" name="CuadroText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320791" y="962025"/>
          <a:ext cx="758189" cy="299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7E4C0CF-E171-4218-86E9-EE86F003FD54}" type="TxLink">
            <a:rPr lang="en-US" sz="1400" b="1" i="0" u="none" strike="noStrike">
              <a:solidFill>
                <a:schemeClr val="bg1"/>
              </a:solidFill>
              <a:latin typeface="Poppins" panose="02000000000000000000" pitchFamily="2" charset="0"/>
              <a:cs typeface="Poppins" panose="02000000000000000000" pitchFamily="2" charset="0"/>
            </a:rPr>
            <a:pPr/>
            <a:t>12,2%</a:t>
          </a:fld>
          <a:endParaRPr lang="es-PY" sz="1800" b="1">
            <a:solidFill>
              <a:schemeClr val="bg1"/>
            </a:solidFill>
            <a:latin typeface="Poppins" panose="02000000000000000000" pitchFamily="2" charset="0"/>
            <a:cs typeface="Poppins" panose="02000000000000000000" pitchFamily="2" charset="0"/>
          </a:endParaRPr>
        </a:p>
      </xdr:txBody>
    </xdr:sp>
    <xdr:clientData/>
  </xdr:twoCellAnchor>
  <xdr:twoCellAnchor>
    <xdr:from>
      <xdr:col>4</xdr:col>
      <xdr:colOff>38100</xdr:colOff>
      <xdr:row>12</xdr:row>
      <xdr:rowOff>28575</xdr:rowOff>
    </xdr:from>
    <xdr:to>
      <xdr:col>7</xdr:col>
      <xdr:colOff>826763</xdr:colOff>
      <xdr:row>12</xdr:row>
      <xdr:rowOff>28575</xdr:rowOff>
    </xdr:to>
    <xdr:cxnSp macro="">
      <xdr:nvCxnSpPr>
        <xdr:cNvPr id="30" name="Conector rect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4000500" y="2345055"/>
          <a:ext cx="398906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22861</xdr:colOff>
      <xdr:row>26</xdr:row>
      <xdr:rowOff>99060</xdr:rowOff>
    </xdr:from>
    <xdr:to>
      <xdr:col>9</xdr:col>
      <xdr:colOff>38100</xdr:colOff>
      <xdr:row>48</xdr:row>
      <xdr:rowOff>0</xdr:rowOff>
    </xdr:to>
    <xdr:grpSp>
      <xdr:nvGrpSpPr>
        <xdr:cNvPr id="43" name="Grupo 4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>
          <a:grpSpLocks/>
        </xdr:cNvGrpSpPr>
      </xdr:nvGrpSpPr>
      <xdr:grpSpPr bwMode="auto">
        <a:xfrm>
          <a:off x="22861" y="5099685"/>
          <a:ext cx="7778114" cy="4101465"/>
          <a:chOff x="19050" y="838199"/>
          <a:chExt cx="7762875" cy="2759875"/>
        </a:xfrm>
      </xdr:grpSpPr>
      <xdr:sp macro="" textlink="">
        <xdr:nvSpPr>
          <xdr:cNvPr id="44" name="Proceso 46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/>
        </xdr:nvSpPr>
        <xdr:spPr>
          <a:xfrm>
            <a:off x="19050" y="838199"/>
            <a:ext cx="7762875" cy="2754453"/>
          </a:xfrm>
          <a:prstGeom prst="flowChartProcess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PY"/>
          </a:p>
        </xdr:txBody>
      </xdr:sp>
      <xdr:cxnSp macro="">
        <xdr:nvCxnSpPr>
          <xdr:cNvPr id="45" name="Conector recto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CxnSpPr/>
        </xdr:nvCxnSpPr>
        <xdr:spPr>
          <a:xfrm>
            <a:off x="3830717" y="843621"/>
            <a:ext cx="0" cy="2754453"/>
          </a:xfrm>
          <a:prstGeom prst="line">
            <a:avLst/>
          </a:prstGeom>
          <a:ln w="19050">
            <a:noFill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781050</xdr:colOff>
      <xdr:row>26</xdr:row>
      <xdr:rowOff>68580</xdr:rowOff>
    </xdr:from>
    <xdr:to>
      <xdr:col>3</xdr:col>
      <xdr:colOff>457200</xdr:colOff>
      <xdr:row>28</xdr:row>
      <xdr:rowOff>11430</xdr:rowOff>
    </xdr:to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81050" y="4945380"/>
          <a:ext cx="2731770" cy="29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1400" b="1">
              <a:solidFill>
                <a:schemeClr val="bg1"/>
              </a:solidFill>
              <a:latin typeface="Poppins" panose="02000000000000000000" pitchFamily="2" charset="0"/>
              <a:cs typeface="Poppins" panose="02000000000000000000" pitchFamily="2" charset="0"/>
            </a:rPr>
            <a:t>Incremento del</a:t>
          </a:r>
        </a:p>
      </xdr:txBody>
    </xdr:sp>
    <xdr:clientData/>
  </xdr:twoCellAnchor>
  <xdr:twoCellAnchor>
    <xdr:from>
      <xdr:col>2</xdr:col>
      <xdr:colOff>133351</xdr:colOff>
      <xdr:row>26</xdr:row>
      <xdr:rowOff>60960</xdr:rowOff>
    </xdr:from>
    <xdr:to>
      <xdr:col>2</xdr:col>
      <xdr:colOff>819151</xdr:colOff>
      <xdr:row>27</xdr:row>
      <xdr:rowOff>171593</xdr:rowOff>
    </xdr:to>
    <xdr:sp macro="" textlink="'TD inf'!$S$14">
      <xdr:nvSpPr>
        <xdr:cNvPr id="48" name="CuadroTexto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343151" y="4937760"/>
          <a:ext cx="685800" cy="285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B601F7F-5A89-4391-9AB3-C2A942EA974E}" type="TxLink">
            <a:rPr lang="en-US" sz="1400" b="1" i="0" u="none" strike="noStrike">
              <a:solidFill>
                <a:schemeClr val="bg1"/>
              </a:solidFill>
              <a:latin typeface="Poppins" panose="02000000000000000000" pitchFamily="2" charset="0"/>
              <a:cs typeface="Poppins" panose="02000000000000000000" pitchFamily="2" charset="0"/>
            </a:rPr>
            <a:pPr/>
            <a:t>10,8%</a:t>
          </a:fld>
          <a:endParaRPr lang="es-PY" sz="1800" b="1">
            <a:solidFill>
              <a:schemeClr val="bg1"/>
            </a:solidFill>
            <a:latin typeface="Poppins" panose="02000000000000000000" pitchFamily="2" charset="0"/>
            <a:cs typeface="Poppins" panose="02000000000000000000" pitchFamily="2" charset="0"/>
          </a:endParaRPr>
        </a:p>
      </xdr:txBody>
    </xdr:sp>
    <xdr:clientData/>
  </xdr:twoCellAnchor>
  <xdr:twoCellAnchor>
    <xdr:from>
      <xdr:col>0</xdr:col>
      <xdr:colOff>38100</xdr:colOff>
      <xdr:row>29</xdr:row>
      <xdr:rowOff>163830</xdr:rowOff>
    </xdr:from>
    <xdr:to>
      <xdr:col>3</xdr:col>
      <xdr:colOff>811537</xdr:colOff>
      <xdr:row>29</xdr:row>
      <xdr:rowOff>163830</xdr:rowOff>
    </xdr:to>
    <xdr:cxnSp macro="">
      <xdr:nvCxnSpPr>
        <xdr:cNvPr id="49" name="Conector recto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38100" y="5284470"/>
          <a:ext cx="38900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37</xdr:row>
      <xdr:rowOff>9525</xdr:rowOff>
    </xdr:from>
    <xdr:to>
      <xdr:col>3</xdr:col>
      <xdr:colOff>814916</xdr:colOff>
      <xdr:row>37</xdr:row>
      <xdr:rowOff>21166</xdr:rowOff>
    </xdr:to>
    <xdr:cxnSp macro="">
      <xdr:nvCxnSpPr>
        <xdr:cNvPr id="50" name="Conector recto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9525" y="6793442"/>
          <a:ext cx="3779308" cy="116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371475</xdr:colOff>
      <xdr:row>26</xdr:row>
      <xdr:rowOff>163830</xdr:rowOff>
    </xdr:from>
    <xdr:to>
      <xdr:col>7</xdr:col>
      <xdr:colOff>123824</xdr:colOff>
      <xdr:row>28</xdr:row>
      <xdr:rowOff>114400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4191000" y="5145405"/>
          <a:ext cx="2743199" cy="312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1400" b="0">
              <a:solidFill>
                <a:sysClr val="windowText" lastClr="000000"/>
              </a:solidFill>
              <a:latin typeface="Poppins" panose="02000000000000000000" pitchFamily="2" charset="0"/>
              <a:cs typeface="Poppins" panose="02000000000000000000" pitchFamily="2" charset="0"/>
            </a:rPr>
            <a:t>Crecimiento Acumulado del</a:t>
          </a:r>
        </a:p>
      </xdr:txBody>
    </xdr:sp>
    <xdr:clientData/>
  </xdr:twoCellAnchor>
  <xdr:twoCellAnchor>
    <xdr:from>
      <xdr:col>6</xdr:col>
      <xdr:colOff>695325</xdr:colOff>
      <xdr:row>26</xdr:row>
      <xdr:rowOff>154305</xdr:rowOff>
    </xdr:from>
    <xdr:to>
      <xdr:col>7</xdr:col>
      <xdr:colOff>691516</xdr:colOff>
      <xdr:row>28</xdr:row>
      <xdr:rowOff>104875</xdr:rowOff>
    </xdr:to>
    <xdr:sp macro="" textlink="'TD inf'!$S$22">
      <xdr:nvSpPr>
        <xdr:cNvPr id="57" name="CuadroTexto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6734175" y="5135880"/>
          <a:ext cx="767716" cy="312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0A8DF35-0B52-47C2-A83E-35F1168748AB}" type="TxLink">
            <a:rPr lang="en-US" sz="1400" b="0" i="0" u="none" strike="noStrike">
              <a:solidFill>
                <a:sysClr val="windowText" lastClr="000000"/>
              </a:solidFill>
              <a:latin typeface="Poppins" panose="02000000000000000000" pitchFamily="2" charset="0"/>
              <a:cs typeface="Poppins" panose="02000000000000000000" pitchFamily="2" charset="0"/>
            </a:rPr>
            <a:pPr/>
            <a:t>26,5%</a:t>
          </a:fld>
          <a:endParaRPr lang="es-PY" sz="1800" b="0">
            <a:solidFill>
              <a:sysClr val="windowText" lastClr="000000"/>
            </a:solidFill>
            <a:latin typeface="Poppins" panose="02000000000000000000" pitchFamily="2" charset="0"/>
            <a:cs typeface="Poppins" panose="02000000000000000000" pitchFamily="2" charset="0"/>
          </a:endParaRPr>
        </a:p>
      </xdr:txBody>
    </xdr:sp>
    <xdr:clientData/>
  </xdr:twoCellAnchor>
  <xdr:twoCellAnchor>
    <xdr:from>
      <xdr:col>4</xdr:col>
      <xdr:colOff>1162050</xdr:colOff>
      <xdr:row>28</xdr:row>
      <xdr:rowOff>30480</xdr:rowOff>
    </xdr:from>
    <xdr:to>
      <xdr:col>5</xdr:col>
      <xdr:colOff>400050</xdr:colOff>
      <xdr:row>29</xdr:row>
      <xdr:rowOff>171352</xdr:rowOff>
    </xdr:to>
    <xdr:sp macro="" textlink="">
      <xdr:nvSpPr>
        <xdr:cNvPr id="58" name="CuadroTexto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4981575" y="5374005"/>
          <a:ext cx="685800" cy="3218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1400" b="1">
              <a:solidFill>
                <a:sysClr val="windowText" lastClr="000000"/>
              </a:solidFill>
              <a:latin typeface="Poppins" panose="02000000000000000000" pitchFamily="2" charset="0"/>
              <a:cs typeface="Poppins" panose="02000000000000000000" pitchFamily="2" charset="0"/>
            </a:rPr>
            <a:t>USD</a:t>
          </a:r>
        </a:p>
      </xdr:txBody>
    </xdr:sp>
    <xdr:clientData/>
  </xdr:twoCellAnchor>
  <xdr:twoCellAnchor>
    <xdr:from>
      <xdr:col>5</xdr:col>
      <xdr:colOff>180975</xdr:colOff>
      <xdr:row>28</xdr:row>
      <xdr:rowOff>30480</xdr:rowOff>
    </xdr:from>
    <xdr:to>
      <xdr:col>6</xdr:col>
      <xdr:colOff>369570</xdr:colOff>
      <xdr:row>29</xdr:row>
      <xdr:rowOff>171352</xdr:rowOff>
    </xdr:to>
    <xdr:sp macro="" textlink="'TD inf'!$Q$22">
      <xdr:nvSpPr>
        <xdr:cNvPr id="59" name="CuadroTexto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448300" y="5374005"/>
          <a:ext cx="960120" cy="3218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8CC8262-A941-4637-A34C-FA6543B3898E}" type="TxLink">
            <a:rPr lang="en-US" sz="1400" b="1" i="0" u="none" strike="noStrike">
              <a:solidFill>
                <a:sysClr val="windowText" lastClr="000000"/>
              </a:solidFill>
              <a:latin typeface="Poppins" panose="02000000000000000000" pitchFamily="2" charset="0"/>
              <a:cs typeface="Poppins" panose="02000000000000000000" pitchFamily="2" charset="0"/>
            </a:rPr>
            <a:pPr/>
            <a:t>503</a:t>
          </a:fld>
          <a:endParaRPr lang="es-PY" sz="1800" b="1">
            <a:solidFill>
              <a:sysClr val="windowText" lastClr="000000"/>
            </a:solidFill>
            <a:latin typeface="Poppins" panose="02000000000000000000" pitchFamily="2" charset="0"/>
            <a:cs typeface="Poppins" panose="02000000000000000000" pitchFamily="2" charset="0"/>
          </a:endParaRPr>
        </a:p>
      </xdr:txBody>
    </xdr:sp>
    <xdr:clientData/>
  </xdr:twoCellAnchor>
  <xdr:twoCellAnchor>
    <xdr:from>
      <xdr:col>5</xdr:col>
      <xdr:colOff>599228</xdr:colOff>
      <xdr:row>28</xdr:row>
      <xdr:rowOff>26246</xdr:rowOff>
    </xdr:from>
    <xdr:to>
      <xdr:col>7</xdr:col>
      <xdr:colOff>292539</xdr:colOff>
      <xdr:row>29</xdr:row>
      <xdr:rowOff>167316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866553" y="5369771"/>
          <a:ext cx="1236361" cy="322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1400" b="1">
              <a:solidFill>
                <a:sysClr val="windowText" lastClr="000000"/>
              </a:solidFill>
              <a:latin typeface="Poppins" panose="02000000000000000000" pitchFamily="2" charset="0"/>
              <a:cs typeface="Poppins" panose="02000000000000000000" pitchFamily="2" charset="0"/>
            </a:rPr>
            <a:t>millones </a:t>
          </a:r>
        </a:p>
      </xdr:txBody>
    </xdr:sp>
    <xdr:clientData/>
  </xdr:twoCellAnchor>
  <xdr:twoCellAnchor>
    <xdr:from>
      <xdr:col>5</xdr:col>
      <xdr:colOff>828675</xdr:colOff>
      <xdr:row>37</xdr:row>
      <xdr:rowOff>257175</xdr:rowOff>
    </xdr:from>
    <xdr:to>
      <xdr:col>5</xdr:col>
      <xdr:colOff>1192569</xdr:colOff>
      <xdr:row>39</xdr:row>
      <xdr:rowOff>135255</xdr:rowOff>
    </xdr:to>
    <xdr:sp macro="" textlink="">
      <xdr:nvSpPr>
        <xdr:cNvPr id="67" name="Más 74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4791075" y="6962775"/>
          <a:ext cx="363894" cy="358140"/>
        </a:xfrm>
        <a:prstGeom prst="mathPlus">
          <a:avLst/>
        </a:prstGeom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PY"/>
        </a:p>
      </xdr:txBody>
    </xdr:sp>
    <xdr:clientData/>
  </xdr:twoCellAnchor>
  <xdr:twoCellAnchor>
    <xdr:from>
      <xdr:col>4</xdr:col>
      <xdr:colOff>600076</xdr:colOff>
      <xdr:row>36</xdr:row>
      <xdr:rowOff>5715</xdr:rowOff>
    </xdr:from>
    <xdr:to>
      <xdr:col>4</xdr:col>
      <xdr:colOff>1272514</xdr:colOff>
      <xdr:row>37</xdr:row>
      <xdr:rowOff>129540</xdr:rowOff>
    </xdr:to>
    <xdr:sp macro="" textlink="'TD inf'!$Q$25">
      <xdr:nvSpPr>
        <xdr:cNvPr id="69" name="CuadroTexto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4419601" y="6958965"/>
          <a:ext cx="67243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235BDD0-FA4E-4A3F-9D25-5B6964A07AA4}" type="TxLink">
            <a:rPr lang="en-US" sz="1200" b="1" i="0" u="none" strike="noStrike">
              <a:solidFill>
                <a:schemeClr val="bg1"/>
              </a:solidFill>
              <a:latin typeface="Poppins" panose="02000000000000000000" pitchFamily="2" charset="0"/>
              <a:cs typeface="Poppins" panose="02000000000000000000" pitchFamily="2" charset="0"/>
            </a:rPr>
            <a:pPr/>
            <a:t>414</a:t>
          </a:fld>
          <a:endParaRPr lang="es-PY" sz="1400" b="1">
            <a:solidFill>
              <a:schemeClr val="bg1"/>
            </a:solidFill>
            <a:latin typeface="Poppins" panose="02000000000000000000" pitchFamily="2" charset="0"/>
            <a:cs typeface="Poppins" panose="02000000000000000000" pitchFamily="2" charset="0"/>
          </a:endParaRPr>
        </a:p>
      </xdr:txBody>
    </xdr:sp>
    <xdr:clientData/>
  </xdr:twoCellAnchor>
  <xdr:twoCellAnchor>
    <xdr:from>
      <xdr:col>4</xdr:col>
      <xdr:colOff>923925</xdr:colOff>
      <xdr:row>36</xdr:row>
      <xdr:rowOff>0</xdr:rowOff>
    </xdr:from>
    <xdr:to>
      <xdr:col>5</xdr:col>
      <xdr:colOff>443882</xdr:colOff>
      <xdr:row>37</xdr:row>
      <xdr:rowOff>123825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4743450" y="6953250"/>
          <a:ext cx="967757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1200" b="1">
              <a:solidFill>
                <a:schemeClr val="bg1"/>
              </a:solidFill>
              <a:latin typeface="Poppins" panose="02000000000000000000" pitchFamily="2" charset="0"/>
              <a:cs typeface="Poppins" panose="02000000000000000000" pitchFamily="2" charset="0"/>
            </a:rPr>
            <a:t>millones</a:t>
          </a:r>
        </a:p>
      </xdr:txBody>
    </xdr:sp>
    <xdr:clientData/>
  </xdr:twoCellAnchor>
  <xdr:twoCellAnchor>
    <xdr:from>
      <xdr:col>4</xdr:col>
      <xdr:colOff>354330</xdr:colOff>
      <xdr:row>40</xdr:row>
      <xdr:rowOff>161925</xdr:rowOff>
    </xdr:from>
    <xdr:to>
      <xdr:col>5</xdr:col>
      <xdr:colOff>352426</xdr:colOff>
      <xdr:row>42</xdr:row>
      <xdr:rowOff>104775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4173855" y="7896225"/>
          <a:ext cx="144589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1100" b="0">
              <a:solidFill>
                <a:schemeClr val="bg1"/>
              </a:solidFill>
              <a:latin typeface="Poppins" panose="02000000000000000000" pitchFamily="2" charset="0"/>
              <a:cs typeface="Poppins" panose="02000000000000000000" pitchFamily="2" charset="0"/>
            </a:rPr>
            <a:t>Otras entidades</a:t>
          </a:r>
        </a:p>
      </xdr:txBody>
    </xdr:sp>
    <xdr:clientData/>
  </xdr:twoCellAnchor>
  <xdr:twoCellAnchor>
    <xdr:from>
      <xdr:col>4</xdr:col>
      <xdr:colOff>666750</xdr:colOff>
      <xdr:row>42</xdr:row>
      <xdr:rowOff>85725</xdr:rowOff>
    </xdr:from>
    <xdr:to>
      <xdr:col>4</xdr:col>
      <xdr:colOff>1047750</xdr:colOff>
      <xdr:row>44</xdr:row>
      <xdr:rowOff>20906</xdr:rowOff>
    </xdr:to>
    <xdr:sp macro="" textlink="'TD inf'!Q26">
      <xdr:nvSpPr>
        <xdr:cNvPr id="72" name="CuadroTexto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4486275" y="8181975"/>
          <a:ext cx="381000" cy="2971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BD5E0FD-585D-40B7-B180-3562ED741F5F}" type="TxLink">
            <a:rPr lang="en-US" sz="1200" b="1" i="0" u="none" strike="noStrike">
              <a:solidFill>
                <a:schemeClr val="bg1"/>
              </a:solidFill>
              <a:latin typeface="Poppins" panose="02000000000000000000" pitchFamily="2" charset="0"/>
              <a:cs typeface="Poppins" panose="02000000000000000000" pitchFamily="2" charset="0"/>
            </a:rPr>
            <a:pPr/>
            <a:t>90</a:t>
          </a:fld>
          <a:endParaRPr lang="es-PY" sz="1400" b="1">
            <a:solidFill>
              <a:schemeClr val="bg1"/>
            </a:solidFill>
            <a:latin typeface="Poppins" panose="02000000000000000000" pitchFamily="2" charset="0"/>
            <a:cs typeface="Poppins" panose="02000000000000000000" pitchFamily="2" charset="0"/>
          </a:endParaRPr>
        </a:p>
      </xdr:txBody>
    </xdr:sp>
    <xdr:clientData/>
  </xdr:twoCellAnchor>
  <xdr:twoCellAnchor>
    <xdr:from>
      <xdr:col>5</xdr:col>
      <xdr:colOff>880110</xdr:colOff>
      <xdr:row>41</xdr:row>
      <xdr:rowOff>34289</xdr:rowOff>
    </xdr:from>
    <xdr:to>
      <xdr:col>5</xdr:col>
      <xdr:colOff>1457402</xdr:colOff>
      <xdr:row>42</xdr:row>
      <xdr:rowOff>148590</xdr:rowOff>
    </xdr:to>
    <xdr:sp macro="" textlink="'TD inf'!$Q$26">
      <xdr:nvSpPr>
        <xdr:cNvPr id="73" name="CuadroTexto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4781550" y="7570469"/>
          <a:ext cx="577292" cy="289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BB2D59B-9B45-4D45-BB98-57CB30511610}" type="TxLink">
            <a:rPr lang="en-US" sz="1200" b="0" i="0" u="none" strike="noStrike">
              <a:solidFill>
                <a:schemeClr val="bg1"/>
              </a:solidFill>
              <a:latin typeface="Poppins" panose="02000000000000000000" pitchFamily="2" charset="0"/>
              <a:cs typeface="Poppins" panose="02000000000000000000" pitchFamily="2" charset="0"/>
            </a:rPr>
            <a:pPr/>
            <a:t>90</a:t>
          </a:fld>
          <a:endParaRPr lang="es-PY" sz="1400" b="0">
            <a:solidFill>
              <a:schemeClr val="bg1"/>
            </a:solidFill>
            <a:latin typeface="Poppins" panose="02000000000000000000" pitchFamily="2" charset="0"/>
            <a:cs typeface="Poppins" panose="02000000000000000000" pitchFamily="2" charset="0"/>
          </a:endParaRPr>
        </a:p>
      </xdr:txBody>
    </xdr:sp>
    <xdr:clientData/>
  </xdr:twoCellAnchor>
  <xdr:twoCellAnchor editAs="oneCell">
    <xdr:from>
      <xdr:col>10</xdr:col>
      <xdr:colOff>2540</xdr:colOff>
      <xdr:row>0</xdr:row>
      <xdr:rowOff>175260</xdr:rowOff>
    </xdr:from>
    <xdr:to>
      <xdr:col>16</xdr:col>
      <xdr:colOff>627379</xdr:colOff>
      <xdr:row>4</xdr:row>
      <xdr:rowOff>131656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2" name="Mes 1">
              <a:extLst>
                <a:ext uri="{FF2B5EF4-FFF2-40B4-BE49-F238E27FC236}">
                  <a16:creationId xmlns:a16="http://schemas.microsoft.com/office/drawing/2014/main" id="{00000000-0008-0000-0000-00005C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65540" y="175260"/>
              <a:ext cx="5379719" cy="93175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Y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4</xdr:col>
      <xdr:colOff>1266825</xdr:colOff>
      <xdr:row>29</xdr:row>
      <xdr:rowOff>75141</xdr:rowOff>
    </xdr:from>
    <xdr:to>
      <xdr:col>6</xdr:col>
      <xdr:colOff>695325</xdr:colOff>
      <xdr:row>30</xdr:row>
      <xdr:rowOff>95250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5086350" y="5599641"/>
          <a:ext cx="1647825" cy="210609"/>
        </a:xfrm>
        <a:prstGeom prst="rect">
          <a:avLst/>
        </a:prstGeom>
        <a:noFill/>
        <a:ln>
          <a:noFill/>
          <a:headEnd type="none" w="med" len="med"/>
          <a:tailEnd type="none" w="med" len="med"/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Y" sz="1000">
              <a:solidFill>
                <a:sysClr val="windowText" lastClr="000000"/>
              </a:solidFill>
              <a:latin typeface="Poppins SemiBold" panose="00000700000000000000" pitchFamily="2" charset="0"/>
              <a:cs typeface="Poppins SemiBold" panose="00000700000000000000" pitchFamily="2" charset="0"/>
            </a:rPr>
            <a:t>Inversión Acumulada</a:t>
          </a:r>
        </a:p>
      </xdr:txBody>
    </xdr:sp>
    <xdr:clientData/>
  </xdr:twoCellAnchor>
  <xdr:twoCellAnchor>
    <xdr:from>
      <xdr:col>0</xdr:col>
      <xdr:colOff>0</xdr:colOff>
      <xdr:row>2</xdr:row>
      <xdr:rowOff>84667</xdr:rowOff>
    </xdr:from>
    <xdr:to>
      <xdr:col>3</xdr:col>
      <xdr:colOff>845608</xdr:colOff>
      <xdr:row>3</xdr:row>
      <xdr:rowOff>70331</xdr:rowOff>
    </xdr:to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0" y="613834"/>
          <a:ext cx="3819525" cy="250247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s-PY" sz="1400" b="1" kern="1200">
              <a:solidFill>
                <a:schemeClr val="bg1"/>
              </a:solidFill>
              <a:latin typeface="Poppins" panose="02000000000000000000" pitchFamily="2" charset="0"/>
              <a:ea typeface="Calibri"/>
              <a:cs typeface="Poppins" panose="02000000000000000000" pitchFamily="2" charset="0"/>
            </a:rPr>
            <a:t>Resultado Fiscal </a:t>
          </a:r>
        </a:p>
      </xdr:txBody>
    </xdr:sp>
    <xdr:clientData/>
  </xdr:twoCellAnchor>
  <xdr:twoCellAnchor>
    <xdr:from>
      <xdr:col>1</xdr:col>
      <xdr:colOff>530435</xdr:colOff>
      <xdr:row>11</xdr:row>
      <xdr:rowOff>99484</xdr:rowOff>
    </xdr:from>
    <xdr:to>
      <xdr:col>3</xdr:col>
      <xdr:colOff>819360</xdr:colOff>
      <xdr:row>13</xdr:row>
      <xdr:rowOff>37856</xdr:rowOff>
    </xdr:to>
    <xdr:sp macro="" textlink="">
      <xdr:nvSpPr>
        <xdr:cNvPr id="102" name="CuadroTexto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916852" y="2332567"/>
          <a:ext cx="1876425" cy="298206"/>
        </a:xfrm>
        <a:prstGeom prst="rect">
          <a:avLst/>
        </a:prstGeom>
        <a:ln>
          <a:noFill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400" b="1">
            <a:solidFill>
              <a:schemeClr val="accent2">
                <a:lumMod val="75000"/>
              </a:schemeClr>
            </a:solidFill>
            <a:latin typeface="+mn-lt"/>
          </a:endParaRPr>
        </a:p>
      </xdr:txBody>
    </xdr:sp>
    <xdr:clientData/>
  </xdr:twoCellAnchor>
  <xdr:twoCellAnchor>
    <xdr:from>
      <xdr:col>2</xdr:col>
      <xdr:colOff>590550</xdr:colOff>
      <xdr:row>11</xdr:row>
      <xdr:rowOff>23284</xdr:rowOff>
    </xdr:from>
    <xdr:to>
      <xdr:col>3</xdr:col>
      <xdr:colOff>804332</xdr:colOff>
      <xdr:row>12</xdr:row>
      <xdr:rowOff>174625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749550" y="2256367"/>
          <a:ext cx="1028699" cy="3312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1600" b="1">
              <a:solidFill>
                <a:schemeClr val="accent2">
                  <a:lumMod val="75000"/>
                </a:schemeClr>
              </a:solidFill>
              <a:latin typeface="Poppins" panose="02000000000000000000" pitchFamily="2" charset="0"/>
              <a:cs typeface="Poppins" panose="02000000000000000000" pitchFamily="2" charset="0"/>
            </a:rPr>
            <a:t>del PIB</a:t>
          </a:r>
        </a:p>
      </xdr:txBody>
    </xdr:sp>
    <xdr:clientData/>
  </xdr:twoCellAnchor>
  <xdr:twoCellAnchor>
    <xdr:from>
      <xdr:col>2</xdr:col>
      <xdr:colOff>17145</xdr:colOff>
      <xdr:row>11</xdr:row>
      <xdr:rowOff>32810</xdr:rowOff>
    </xdr:from>
    <xdr:to>
      <xdr:col>2</xdr:col>
      <xdr:colOff>688801</xdr:colOff>
      <xdr:row>12</xdr:row>
      <xdr:rowOff>155576</xdr:rowOff>
    </xdr:to>
    <xdr:sp macro="" textlink="'TD inf'!$Q$6">
      <xdr:nvSpPr>
        <xdr:cNvPr id="20" name="CuadroTex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176145" y="2265893"/>
          <a:ext cx="671656" cy="3026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92D6D98-A206-4872-8A8B-310AC3EE5564}" type="TxLink">
            <a:rPr lang="en-US" sz="1600" b="1" i="0" u="none" strike="noStrike">
              <a:solidFill>
                <a:schemeClr val="accent2">
                  <a:lumMod val="75000"/>
                </a:schemeClr>
              </a:solidFill>
              <a:latin typeface="Poppins" panose="02000000000000000000" pitchFamily="2" charset="0"/>
              <a:cs typeface="Poppins" panose="02000000000000000000" pitchFamily="2" charset="0"/>
            </a:rPr>
            <a:pPr/>
            <a:t>4,9%</a:t>
          </a:fld>
          <a:endParaRPr lang="es-PY" sz="2000" b="1">
            <a:solidFill>
              <a:schemeClr val="accent2">
                <a:lumMod val="75000"/>
              </a:schemeClr>
            </a:solidFill>
            <a:latin typeface="Poppins" panose="02000000000000000000" pitchFamily="2" charset="0"/>
            <a:cs typeface="Poppins" panose="02000000000000000000" pitchFamily="2" charset="0"/>
          </a:endParaRPr>
        </a:p>
      </xdr:txBody>
    </xdr:sp>
    <xdr:clientData/>
  </xdr:twoCellAnchor>
  <xdr:twoCellAnchor>
    <xdr:from>
      <xdr:col>0</xdr:col>
      <xdr:colOff>106891</xdr:colOff>
      <xdr:row>13</xdr:row>
      <xdr:rowOff>80433</xdr:rowOff>
    </xdr:from>
    <xdr:to>
      <xdr:col>3</xdr:col>
      <xdr:colOff>815486</xdr:colOff>
      <xdr:row>14</xdr:row>
      <xdr:rowOff>96146</xdr:rowOff>
    </xdr:to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6891" y="2709333"/>
          <a:ext cx="3680395" cy="196688"/>
        </a:xfrm>
        <a:prstGeom prst="rect">
          <a:avLst/>
        </a:prstGeom>
        <a:gradFill flip="none" rotWithShape="0">
          <a:gsLst>
            <a:gs pos="28300">
              <a:schemeClr val="bg1">
                <a:lumMod val="65000"/>
                <a:alpha val="79000"/>
              </a:schemeClr>
            </a:gs>
            <a:gs pos="0">
              <a:schemeClr val="accent3">
                <a:satMod val="103000"/>
                <a:lumMod val="102000"/>
                <a:tint val="94000"/>
              </a:schemeClr>
            </a:gs>
            <a:gs pos="50000">
              <a:schemeClr val="accent3">
                <a:satMod val="110000"/>
                <a:lumMod val="100000"/>
                <a:shade val="100000"/>
              </a:schemeClr>
            </a:gs>
            <a:gs pos="100000">
              <a:schemeClr val="accent3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lang="es-PY" sz="1100" b="0" u="none">
              <a:solidFill>
                <a:schemeClr val="bg1"/>
              </a:solidFill>
              <a:latin typeface="Poppins" panose="02000000000000000000" pitchFamily="2" charset="0"/>
              <a:ea typeface="+mn-ea"/>
              <a:cs typeface="Poppins" panose="02000000000000000000" pitchFamily="2" charset="0"/>
            </a:rPr>
            <a:t>Causas</a:t>
          </a:r>
        </a:p>
      </xdr:txBody>
    </xdr:sp>
    <xdr:clientData/>
  </xdr:twoCellAnchor>
  <xdr:twoCellAnchor>
    <xdr:from>
      <xdr:col>0</xdr:col>
      <xdr:colOff>74083</xdr:colOff>
      <xdr:row>15</xdr:row>
      <xdr:rowOff>42334</xdr:rowOff>
    </xdr:from>
    <xdr:to>
      <xdr:col>4</xdr:col>
      <xdr:colOff>25400</xdr:colOff>
      <xdr:row>21</xdr:row>
      <xdr:rowOff>162985</xdr:rowOff>
    </xdr:to>
    <xdr:sp macro="" textlink="">
      <xdr:nvSpPr>
        <xdr:cNvPr id="106" name="CuadroTexto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74083" y="2995084"/>
          <a:ext cx="3771900" cy="1200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lnSpc>
              <a:spcPts val="1300"/>
            </a:lnSpc>
            <a:spcAft>
              <a:spcPts val="800"/>
            </a:spcAft>
            <a:buClr>
              <a:srgbClr val="0070C0"/>
            </a:buClr>
            <a:buFont typeface="Arial" panose="020B0604020202020204" pitchFamily="34" charset="0"/>
            <a:buChar char="•"/>
          </a:pPr>
          <a:r>
            <a:rPr lang="es-PY" sz="1100"/>
            <a:t>Incremento del Gasto Corriente principalmente</a:t>
          </a:r>
          <a:r>
            <a:rPr lang="es-PY" sz="1100" baseline="0"/>
            <a:t> por Programas sociales (Tekopora, Pytyvo, Ñangareko, Adultos Mayores)</a:t>
          </a:r>
        </a:p>
        <a:p>
          <a:pPr marL="171450" indent="-171450">
            <a:lnSpc>
              <a:spcPts val="1300"/>
            </a:lnSpc>
            <a:spcAft>
              <a:spcPts val="800"/>
            </a:spcAft>
            <a:buClr>
              <a:srgbClr val="0070C0"/>
            </a:buClr>
            <a:buFont typeface="Arial" panose="020B0604020202020204" pitchFamily="34" charset="0"/>
            <a:buChar char="•"/>
          </a:pPr>
          <a:r>
            <a:rPr lang="es-PY" sz="1100" baseline="0"/>
            <a:t>Sostenimiento de la ejecución de Inversiones Públicas.</a:t>
          </a:r>
        </a:p>
        <a:p>
          <a:pPr marL="171450" indent="-171450">
            <a:lnSpc>
              <a:spcPts val="1300"/>
            </a:lnSpc>
            <a:spcAft>
              <a:spcPts val="800"/>
            </a:spcAft>
            <a:buClr>
              <a:srgbClr val="0070C0"/>
            </a:buClr>
            <a:buFont typeface="Arial" panose="020B0604020202020204" pitchFamily="34" charset="0"/>
            <a:buChar char="•"/>
          </a:pPr>
          <a:r>
            <a:rPr lang="es-PY" sz="1100" baseline="0"/>
            <a:t>Menor recaudación proveniente de los Ingresos Tributarios.</a:t>
          </a:r>
          <a:endParaRPr lang="es-PY" sz="1100"/>
        </a:p>
      </xdr:txBody>
    </xdr:sp>
    <xdr:clientData/>
  </xdr:twoCellAnchor>
  <xdr:twoCellAnchor>
    <xdr:from>
      <xdr:col>0</xdr:col>
      <xdr:colOff>38100</xdr:colOff>
      <xdr:row>3</xdr:row>
      <xdr:rowOff>161925</xdr:rowOff>
    </xdr:from>
    <xdr:to>
      <xdr:col>9</xdr:col>
      <xdr:colOff>15240</xdr:colOff>
      <xdr:row>24</xdr:row>
      <xdr:rowOff>76200</xdr:rowOff>
    </xdr:to>
    <xdr:sp macro="" textlink="">
      <xdr:nvSpPr>
        <xdr:cNvPr id="108" name="Proceso 5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 bwMode="auto">
        <a:xfrm>
          <a:off x="38100" y="962025"/>
          <a:ext cx="7947660" cy="3640455"/>
        </a:xfrm>
        <a:prstGeom prst="flowChartProcess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Y"/>
        </a:p>
      </xdr:txBody>
    </xdr:sp>
    <xdr:clientData/>
  </xdr:twoCellAnchor>
  <xdr:twoCellAnchor>
    <xdr:from>
      <xdr:col>4</xdr:col>
      <xdr:colOff>28574</xdr:colOff>
      <xdr:row>2</xdr:row>
      <xdr:rowOff>85725</xdr:rowOff>
    </xdr:from>
    <xdr:to>
      <xdr:col>9</xdr:col>
      <xdr:colOff>22859</xdr:colOff>
      <xdr:row>3</xdr:row>
      <xdr:rowOff>69272</xdr:rowOff>
    </xdr:to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3952874" y="619125"/>
          <a:ext cx="4040505" cy="250247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s-PY" sz="1400" b="1" kern="1200">
              <a:solidFill>
                <a:schemeClr val="bg1"/>
              </a:solidFill>
              <a:latin typeface="Poppins" panose="02000000000000000000" pitchFamily="2" charset="0"/>
              <a:ea typeface="Calibri"/>
              <a:cs typeface="Poppins" panose="02000000000000000000" pitchFamily="2" charset="0"/>
            </a:rPr>
            <a:t>Ingresos</a:t>
          </a:r>
        </a:p>
      </xdr:txBody>
    </xdr:sp>
    <xdr:clientData/>
  </xdr:twoCellAnchor>
  <xdr:twoCellAnchor>
    <xdr:from>
      <xdr:col>0</xdr:col>
      <xdr:colOff>19050</xdr:colOff>
      <xdr:row>0</xdr:row>
      <xdr:rowOff>38100</xdr:rowOff>
    </xdr:from>
    <xdr:to>
      <xdr:col>9</xdr:col>
      <xdr:colOff>22860</xdr:colOff>
      <xdr:row>2</xdr:row>
      <xdr:rowOff>28575</xdr:rowOff>
    </xdr:to>
    <xdr:sp macro="" textlink="">
      <xdr:nvSpPr>
        <xdr:cNvPr id="110" name="22 Rectángul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19050" y="38100"/>
          <a:ext cx="7974330" cy="523875"/>
        </a:xfrm>
        <a:prstGeom prst="rect">
          <a:avLst/>
        </a:prstGeom>
        <a:solidFill>
          <a:srgbClr val="002060"/>
        </a:solidFill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ot="0" spcFirstLastPara="0" vert="horz" wrap="square" lIns="71113" tIns="35556" rIns="71113" bIns="35556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PY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Aft>
              <a:spcPts val="0"/>
            </a:spcAft>
          </a:pPr>
          <a:r>
            <a:rPr lang="es-PY" sz="1400" b="1">
              <a:latin typeface="Poppins" panose="02000000000000000000" pitchFamily="2" charset="0"/>
              <a:ea typeface="Calibri"/>
              <a:cs typeface="Poppins" panose="02000000000000000000" pitchFamily="2" charset="0"/>
            </a:rPr>
            <a:t>INFORME  DE</a:t>
          </a:r>
          <a:r>
            <a:rPr lang="es-PY" sz="1400" b="1" baseline="0">
              <a:latin typeface="Poppins" panose="02000000000000000000" pitchFamily="2" charset="0"/>
              <a:ea typeface="Calibri"/>
              <a:cs typeface="Poppins" panose="02000000000000000000" pitchFamily="2" charset="0"/>
            </a:rPr>
            <a:t> LA SITUACIÓN FINANCIERA - ADMINISTRACIÓN CENTRAL </a:t>
          </a:r>
        </a:p>
        <a:p>
          <a:pPr algn="ctr">
            <a:lnSpc>
              <a:spcPct val="100000"/>
            </a:lnSpc>
            <a:spcAft>
              <a:spcPts val="0"/>
            </a:spcAft>
          </a:pPr>
          <a:r>
            <a:rPr lang="es-PY" sz="1000">
              <a:latin typeface="Arial"/>
              <a:ea typeface="Calibri"/>
              <a:cs typeface="Times New Roman"/>
            </a:rPr>
            <a:t>Julio 2020</a:t>
          </a:r>
          <a:endParaRPr lang="es-PY" sz="1000"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47625</xdr:colOff>
      <xdr:row>14</xdr:row>
      <xdr:rowOff>104775</xdr:rowOff>
    </xdr:from>
    <xdr:to>
      <xdr:col>8</xdr:col>
      <xdr:colOff>104774</xdr:colOff>
      <xdr:row>19</xdr:row>
      <xdr:rowOff>83838</xdr:rowOff>
    </xdr:to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3867150" y="2914650"/>
          <a:ext cx="3819524" cy="883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lnSpc>
              <a:spcPts val="1300"/>
            </a:lnSpc>
            <a:spcAft>
              <a:spcPts val="800"/>
            </a:spcAft>
            <a:buClr>
              <a:srgbClr val="0070C0"/>
            </a:buClr>
            <a:buFont typeface="Arial" panose="020B0604020202020204" pitchFamily="34" charset="0"/>
            <a:buChar char="•"/>
          </a:pPr>
          <a:r>
            <a:rPr lang="es-PY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Menores Ingresos Tributarios Acumulados (14,0%), debido a la menor recaudación de la </a:t>
          </a:r>
          <a:r>
            <a:rPr lang="es-PY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SET (-15,7%) </a:t>
          </a:r>
          <a:r>
            <a:rPr lang="es-PY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y </a:t>
          </a:r>
          <a:r>
            <a:rPr lang="es-PY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DNA (-11,8%)</a:t>
          </a:r>
        </a:p>
        <a:p>
          <a:pPr marL="171450" indent="-171450">
            <a:lnSpc>
              <a:spcPts val="1300"/>
            </a:lnSpc>
            <a:spcAft>
              <a:spcPts val="800"/>
            </a:spcAft>
            <a:buClr>
              <a:srgbClr val="0070C0"/>
            </a:buClr>
            <a:buFont typeface="Arial" panose="020B0604020202020204" pitchFamily="34" charset="0"/>
            <a:buChar char="•"/>
          </a:pPr>
          <a:r>
            <a:rPr lang="es-PY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Otros ingresos reducidos (19,2%), porque este año Yacyreta no ha realizado sus pagos en concepto de deudas.</a:t>
          </a:r>
        </a:p>
      </xdr:txBody>
    </xdr:sp>
    <xdr:clientData/>
  </xdr:twoCellAnchor>
  <xdr:twoCellAnchor>
    <xdr:from>
      <xdr:col>4</xdr:col>
      <xdr:colOff>116416</xdr:colOff>
      <xdr:row>13</xdr:row>
      <xdr:rowOff>73025</xdr:rowOff>
    </xdr:from>
    <xdr:to>
      <xdr:col>8</xdr:col>
      <xdr:colOff>34436</xdr:colOff>
      <xdr:row>14</xdr:row>
      <xdr:rowOff>88738</xdr:rowOff>
    </xdr:to>
    <xdr:sp macro="" textlink="">
      <xdr:nvSpPr>
        <xdr:cNvPr id="114" name="CuadroTexto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3935941" y="2701925"/>
          <a:ext cx="3680395" cy="196688"/>
        </a:xfrm>
        <a:prstGeom prst="rect">
          <a:avLst/>
        </a:prstGeom>
        <a:gradFill flip="none" rotWithShape="0">
          <a:gsLst>
            <a:gs pos="28300">
              <a:schemeClr val="bg1">
                <a:lumMod val="65000"/>
                <a:alpha val="79000"/>
              </a:schemeClr>
            </a:gs>
            <a:gs pos="0">
              <a:schemeClr val="accent3">
                <a:satMod val="103000"/>
                <a:lumMod val="102000"/>
                <a:tint val="94000"/>
              </a:schemeClr>
            </a:gs>
            <a:gs pos="50000">
              <a:schemeClr val="accent3">
                <a:satMod val="110000"/>
                <a:lumMod val="100000"/>
                <a:shade val="100000"/>
              </a:schemeClr>
            </a:gs>
            <a:gs pos="100000">
              <a:schemeClr val="accent3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lang="es-PY" sz="1100" b="0" u="none">
              <a:solidFill>
                <a:schemeClr val="bg1"/>
              </a:solidFill>
              <a:latin typeface="Poppins" panose="02000000000000000000" pitchFamily="2" charset="0"/>
              <a:ea typeface="+mn-ea"/>
              <a:cs typeface="Poppins" panose="02000000000000000000" pitchFamily="2" charset="0"/>
            </a:rPr>
            <a:t>Causas</a:t>
          </a:r>
        </a:p>
      </xdr:txBody>
    </xdr:sp>
    <xdr:clientData/>
  </xdr:twoCellAnchor>
  <xdr:twoCellAnchor>
    <xdr:from>
      <xdr:col>4</xdr:col>
      <xdr:colOff>123825</xdr:colOff>
      <xdr:row>19</xdr:row>
      <xdr:rowOff>28575</xdr:rowOff>
    </xdr:from>
    <xdr:to>
      <xdr:col>8</xdr:col>
      <xdr:colOff>57151</xdr:colOff>
      <xdr:row>24</xdr:row>
      <xdr:rowOff>66674</xdr:rowOff>
    </xdr:to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3943350" y="3743325"/>
          <a:ext cx="3695701" cy="942974"/>
        </a:xfrm>
        <a:prstGeom prst="rect">
          <a:avLst/>
        </a:prstGeom>
        <a:solidFill>
          <a:schemeClr val="bg2"/>
        </a:solidFill>
        <a:ln w="9525" cmpd="sng">
          <a:noFill/>
        </a:ln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1050" b="1">
              <a:solidFill>
                <a:schemeClr val="accent2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Aspecto Relevante</a:t>
          </a:r>
        </a:p>
        <a:p>
          <a:r>
            <a:rPr lang="es-PY" sz="10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recaudación tributaria </a:t>
          </a:r>
          <a:r>
            <a:rPr lang="es-PY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julio/2020 fue 7,2% inferior de lo recaudado en julio/2019. </a:t>
          </a:r>
          <a:r>
            <a:rPr lang="es-PY" sz="1050" b="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A pesar de la caída, se destaca que la recaudación de julio es la mejor en lo que va del presente ejercicio fiscal.</a:t>
          </a:r>
          <a:endParaRPr lang="es-PY" sz="1050" b="0">
            <a:solidFill>
              <a:srgbClr val="C00000"/>
            </a:solidFill>
            <a:effectLst/>
          </a:endParaRPr>
        </a:p>
      </xdr:txBody>
    </xdr:sp>
    <xdr:clientData/>
  </xdr:twoCellAnchor>
  <xdr:twoCellAnchor>
    <xdr:from>
      <xdr:col>0</xdr:col>
      <xdr:colOff>47625</xdr:colOff>
      <xdr:row>24</xdr:row>
      <xdr:rowOff>114300</xdr:rowOff>
    </xdr:from>
    <xdr:to>
      <xdr:col>4</xdr:col>
      <xdr:colOff>47625</xdr:colOff>
      <xdr:row>26</xdr:row>
      <xdr:rowOff>2597</xdr:rowOff>
    </xdr:to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47625" y="4733925"/>
          <a:ext cx="3819525" cy="250247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s-PY" sz="1400" b="1" kern="1200">
              <a:solidFill>
                <a:schemeClr val="bg1"/>
              </a:solidFill>
              <a:latin typeface="Poppins" panose="02000000000000000000" pitchFamily="2" charset="0"/>
              <a:ea typeface="Calibri"/>
              <a:cs typeface="Poppins" panose="02000000000000000000" pitchFamily="2" charset="0"/>
            </a:rPr>
            <a:t>Gastos </a:t>
          </a:r>
        </a:p>
      </xdr:txBody>
    </xdr:sp>
    <xdr:clientData/>
  </xdr:twoCellAnchor>
  <xdr:twoCellAnchor>
    <xdr:from>
      <xdr:col>4</xdr:col>
      <xdr:colOff>66674</xdr:colOff>
      <xdr:row>24</xdr:row>
      <xdr:rowOff>121920</xdr:rowOff>
    </xdr:from>
    <xdr:to>
      <xdr:col>9</xdr:col>
      <xdr:colOff>38099</xdr:colOff>
      <xdr:row>26</xdr:row>
      <xdr:rowOff>2597</xdr:rowOff>
    </xdr:to>
    <xdr:sp macro="" textlink="">
      <xdr:nvSpPr>
        <xdr:cNvPr id="118" name="CuadroTexto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3990974" y="4648200"/>
          <a:ext cx="4017645" cy="231197"/>
        </a:xfrm>
        <a:prstGeom prst="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s-PY" sz="1400" b="1" kern="1200">
              <a:solidFill>
                <a:schemeClr val="bg1"/>
              </a:solidFill>
              <a:latin typeface="Poppins" panose="02000000000000000000" pitchFamily="2" charset="0"/>
              <a:ea typeface="Calibri"/>
              <a:cs typeface="Poppins" panose="02000000000000000000" pitchFamily="2" charset="0"/>
            </a:rPr>
            <a:t>Inversión </a:t>
          </a:r>
        </a:p>
      </xdr:txBody>
    </xdr:sp>
    <xdr:clientData/>
  </xdr:twoCellAnchor>
  <xdr:twoCellAnchor>
    <xdr:from>
      <xdr:col>0</xdr:col>
      <xdr:colOff>38100</xdr:colOff>
      <xdr:row>37</xdr:row>
      <xdr:rowOff>209550</xdr:rowOff>
    </xdr:from>
    <xdr:to>
      <xdr:col>4</xdr:col>
      <xdr:colOff>0</xdr:colOff>
      <xdr:row>39</xdr:row>
      <xdr:rowOff>0</xdr:rowOff>
    </xdr:to>
    <xdr:sp macro="" textlink="">
      <xdr:nvSpPr>
        <xdr:cNvPr id="120" name="CuadroTexto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38100" y="7343775"/>
          <a:ext cx="3781425" cy="209550"/>
        </a:xfrm>
        <a:prstGeom prst="rect">
          <a:avLst/>
        </a:prstGeom>
        <a:gradFill flip="none" rotWithShape="0">
          <a:gsLst>
            <a:gs pos="28300">
              <a:schemeClr val="bg1">
                <a:lumMod val="65000"/>
                <a:alpha val="79000"/>
              </a:schemeClr>
            </a:gs>
            <a:gs pos="0">
              <a:schemeClr val="accent3">
                <a:satMod val="103000"/>
                <a:lumMod val="102000"/>
                <a:tint val="94000"/>
              </a:schemeClr>
            </a:gs>
            <a:gs pos="50000">
              <a:schemeClr val="accent3">
                <a:satMod val="110000"/>
                <a:lumMod val="100000"/>
                <a:shade val="100000"/>
              </a:schemeClr>
            </a:gs>
            <a:gs pos="100000">
              <a:schemeClr val="accent3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lang="es-PY" sz="1100" b="0" u="none">
              <a:solidFill>
                <a:schemeClr val="bg1"/>
              </a:solidFill>
              <a:latin typeface="Poppins" panose="02000000000000000000" pitchFamily="2" charset="0"/>
              <a:ea typeface="+mn-ea"/>
              <a:cs typeface="Poppins" panose="02000000000000000000" pitchFamily="2" charset="0"/>
            </a:rPr>
            <a:t>Causas</a:t>
          </a:r>
        </a:p>
      </xdr:txBody>
    </xdr:sp>
    <xdr:clientData/>
  </xdr:twoCellAnchor>
  <xdr:twoCellAnchor>
    <xdr:from>
      <xdr:col>0</xdr:col>
      <xdr:colOff>0</xdr:colOff>
      <xdr:row>39</xdr:row>
      <xdr:rowOff>9525</xdr:rowOff>
    </xdr:from>
    <xdr:to>
      <xdr:col>4</xdr:col>
      <xdr:colOff>112396</xdr:colOff>
      <xdr:row>47</xdr:row>
      <xdr:rowOff>55246</xdr:rowOff>
    </xdr:to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0" y="7562850"/>
          <a:ext cx="3931921" cy="1493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lnSpc>
              <a:spcPts val="1300"/>
            </a:lnSpc>
            <a:spcAft>
              <a:spcPts val="800"/>
            </a:spcAft>
            <a:buClr>
              <a:srgbClr val="0070C0"/>
            </a:buClr>
            <a:buFont typeface="Arial" panose="020B0604020202020204" pitchFamily="34" charset="0"/>
            <a:buChar char="•"/>
          </a:pPr>
          <a:r>
            <a:rPr lang="es-PY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Incremento de pagos a Empleados (7,2%), destinados mayormente a Docentes (efecto año completo), Policías, Militares, Personal de Blanco.</a:t>
          </a:r>
        </a:p>
        <a:p>
          <a:pPr marL="171450" indent="-171450">
            <a:lnSpc>
              <a:spcPts val="1300"/>
            </a:lnSpc>
            <a:spcAft>
              <a:spcPts val="800"/>
            </a:spcAft>
            <a:buClr>
              <a:srgbClr val="0070C0"/>
            </a:buClr>
            <a:buFont typeface="Arial" panose="020B0604020202020204" pitchFamily="34" charset="0"/>
            <a:buChar char="•"/>
          </a:pPr>
          <a:r>
            <a:rPr lang="es-PY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Aumento de las Prestaciones sociales como Tekopora, Ñangareko, Pytyvo y Adultos Mayores (48%). </a:t>
          </a:r>
        </a:p>
        <a:p>
          <a:pPr marL="171450" indent="-171450">
            <a:lnSpc>
              <a:spcPts val="1300"/>
            </a:lnSpc>
            <a:spcAft>
              <a:spcPts val="800"/>
            </a:spcAft>
            <a:buClr>
              <a:srgbClr val="0070C0"/>
            </a:buClr>
            <a:buFont typeface="Arial" panose="020B0604020202020204" pitchFamily="34" charset="0"/>
            <a:buChar char="•"/>
          </a:pPr>
          <a:r>
            <a:rPr lang="es-PY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Incremento de </a:t>
          </a:r>
          <a:r>
            <a:rPr lang="es-PY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pago de intereses de la deuda tanto interna como externa.</a:t>
          </a:r>
          <a:endParaRPr lang="es-PY" sz="1200">
            <a:effectLst/>
          </a:endParaRPr>
        </a:p>
      </xdr:txBody>
    </xdr:sp>
    <xdr:clientData/>
  </xdr:twoCellAnchor>
  <xdr:twoCellAnchor>
    <xdr:from>
      <xdr:col>6</xdr:col>
      <xdr:colOff>685800</xdr:colOff>
      <xdr:row>29</xdr:row>
      <xdr:rowOff>152400</xdr:rowOff>
    </xdr:from>
    <xdr:to>
      <xdr:col>8</xdr:col>
      <xdr:colOff>122767</xdr:colOff>
      <xdr:row>34</xdr:row>
      <xdr:rowOff>19050</xdr:rowOff>
    </xdr:to>
    <xdr:sp macro="" textlink="">
      <xdr:nvSpPr>
        <xdr:cNvPr id="123" name="Elips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6724650" y="5676900"/>
          <a:ext cx="980017" cy="933450"/>
        </a:xfrm>
        <a:prstGeom prst="ellipse">
          <a:avLst/>
        </a:prstGeom>
        <a:solidFill>
          <a:schemeClr val="accent5"/>
        </a:solidFill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Y"/>
        </a:p>
      </xdr:txBody>
    </xdr:sp>
    <xdr:clientData/>
  </xdr:twoCellAnchor>
  <xdr:twoCellAnchor>
    <xdr:from>
      <xdr:col>7</xdr:col>
      <xdr:colOff>161925</xdr:colOff>
      <xdr:row>30</xdr:row>
      <xdr:rowOff>120015</xdr:rowOff>
    </xdr:from>
    <xdr:to>
      <xdr:col>9</xdr:col>
      <xdr:colOff>348615</xdr:colOff>
      <xdr:row>31</xdr:row>
      <xdr:rowOff>251508</xdr:rowOff>
    </xdr:to>
    <xdr:sp macro="" textlink="'TD inf'!$Q$23">
      <xdr:nvSpPr>
        <xdr:cNvPr id="62" name="CuadroTexto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972300" y="5835015"/>
          <a:ext cx="1139190" cy="321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06A0B57-9783-4B16-B26F-6B25A0907807}" type="TxLink">
            <a:rPr lang="en-US" sz="1400" b="1" i="0" u="none" strike="noStrike">
              <a:solidFill>
                <a:schemeClr val="bg1"/>
              </a:solidFill>
              <a:latin typeface="Poppins" panose="02000000000000000000" pitchFamily="2" charset="0"/>
              <a:cs typeface="Poppins" panose="02000000000000000000" pitchFamily="2" charset="0"/>
            </a:rPr>
            <a:pPr/>
            <a:t>1,5%</a:t>
          </a:fld>
          <a:endParaRPr lang="es-PY" sz="1800" b="1">
            <a:solidFill>
              <a:schemeClr val="bg1"/>
            </a:solidFill>
            <a:latin typeface="Poppins" panose="02000000000000000000" pitchFamily="2" charset="0"/>
            <a:cs typeface="Poppins" panose="02000000000000000000" pitchFamily="2" charset="0"/>
          </a:endParaRPr>
        </a:p>
      </xdr:txBody>
    </xdr:sp>
    <xdr:clientData/>
  </xdr:twoCellAnchor>
  <xdr:twoCellAnchor>
    <xdr:from>
      <xdr:col>7</xdr:col>
      <xdr:colOff>47625</xdr:colOff>
      <xdr:row>31</xdr:row>
      <xdr:rowOff>160020</xdr:rowOff>
    </xdr:from>
    <xdr:to>
      <xdr:col>9</xdr:col>
      <xdr:colOff>15254</xdr:colOff>
      <xdr:row>32</xdr:row>
      <xdr:rowOff>152354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858000" y="6065520"/>
          <a:ext cx="920129" cy="3161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1400" b="1">
              <a:solidFill>
                <a:schemeClr val="bg1"/>
              </a:solidFill>
              <a:latin typeface="Poppins" panose="02000000000000000000" pitchFamily="2" charset="0"/>
              <a:cs typeface="Poppins" panose="02000000000000000000" pitchFamily="2" charset="0"/>
            </a:rPr>
            <a:t>del PIB</a:t>
          </a:r>
        </a:p>
      </xdr:txBody>
    </xdr:sp>
    <xdr:clientData/>
  </xdr:twoCellAnchor>
  <xdr:twoCellAnchor>
    <xdr:from>
      <xdr:col>4</xdr:col>
      <xdr:colOff>800100</xdr:colOff>
      <xdr:row>31</xdr:row>
      <xdr:rowOff>152400</xdr:rowOff>
    </xdr:from>
    <xdr:to>
      <xdr:col>4</xdr:col>
      <xdr:colOff>1123950</xdr:colOff>
      <xdr:row>33</xdr:row>
      <xdr:rowOff>47626</xdr:rowOff>
    </xdr:to>
    <xdr:sp macro="" textlink="">
      <xdr:nvSpPr>
        <xdr:cNvPr id="125" name="Flecha abajo 7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4619625" y="6057900"/>
          <a:ext cx="323850" cy="400051"/>
        </a:xfrm>
        <a:prstGeom prst="downArrow">
          <a:avLst/>
        </a:prstGeom>
        <a:solidFill>
          <a:schemeClr val="bg1">
            <a:lumMod val="75000"/>
          </a:schemeClr>
        </a:solidFill>
        <a:ln w="3175">
          <a:solidFill>
            <a:schemeClr val="bg1">
              <a:lumMod val="6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PY"/>
        </a:p>
      </xdr:txBody>
    </xdr:sp>
    <xdr:clientData/>
  </xdr:twoCellAnchor>
  <xdr:twoCellAnchor>
    <xdr:from>
      <xdr:col>4</xdr:col>
      <xdr:colOff>647700</xdr:colOff>
      <xdr:row>34</xdr:row>
      <xdr:rowOff>28575</xdr:rowOff>
    </xdr:from>
    <xdr:to>
      <xdr:col>5</xdr:col>
      <xdr:colOff>238125</xdr:colOff>
      <xdr:row>35</xdr:row>
      <xdr:rowOff>152400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4467225" y="6619875"/>
          <a:ext cx="10382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1200" b="0">
              <a:solidFill>
                <a:schemeClr val="bg1"/>
              </a:solidFill>
              <a:latin typeface="Poppins" panose="02000000000000000000" pitchFamily="2" charset="0"/>
              <a:cs typeface="Poppins" panose="02000000000000000000" pitchFamily="2" charset="0"/>
            </a:rPr>
            <a:t>MOPC  </a:t>
          </a:r>
        </a:p>
      </xdr:txBody>
    </xdr:sp>
    <xdr:clientData/>
  </xdr:twoCellAnchor>
  <xdr:twoCellAnchor>
    <xdr:from>
      <xdr:col>4</xdr:col>
      <xdr:colOff>238126</xdr:colOff>
      <xdr:row>35</xdr:row>
      <xdr:rowOff>171450</xdr:rowOff>
    </xdr:from>
    <xdr:to>
      <xdr:col>4</xdr:col>
      <xdr:colOff>752476</xdr:colOff>
      <xdr:row>37</xdr:row>
      <xdr:rowOff>114300</xdr:rowOff>
    </xdr:to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4057651" y="6943725"/>
          <a:ext cx="5143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1200" b="1">
              <a:solidFill>
                <a:schemeClr val="bg1"/>
              </a:solidFill>
              <a:latin typeface="Poppins" panose="02000000000000000000" pitchFamily="2" charset="0"/>
              <a:cs typeface="Poppins" panose="02000000000000000000" pitchFamily="2" charset="0"/>
            </a:rPr>
            <a:t>USD</a:t>
          </a:r>
        </a:p>
      </xdr:txBody>
    </xdr:sp>
    <xdr:clientData/>
  </xdr:twoCellAnchor>
  <xdr:twoCellAnchor>
    <xdr:from>
      <xdr:col>4</xdr:col>
      <xdr:colOff>781050</xdr:colOff>
      <xdr:row>38</xdr:row>
      <xdr:rowOff>38100</xdr:rowOff>
    </xdr:from>
    <xdr:to>
      <xdr:col>4</xdr:col>
      <xdr:colOff>1144944</xdr:colOff>
      <xdr:row>39</xdr:row>
      <xdr:rowOff>173355</xdr:rowOff>
    </xdr:to>
    <xdr:sp macro="" textlink="">
      <xdr:nvSpPr>
        <xdr:cNvPr id="129" name="Más 74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4600575" y="7410450"/>
          <a:ext cx="363894" cy="316230"/>
        </a:xfrm>
        <a:prstGeom prst="mathPlus">
          <a:avLst/>
        </a:prstGeom>
        <a:solidFill>
          <a:schemeClr val="bg1">
            <a:lumMod val="75000"/>
          </a:schemeClr>
        </a:solidFill>
        <a:ln w="3175">
          <a:solidFill>
            <a:schemeClr val="bg1">
              <a:lumMod val="6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PY"/>
        </a:p>
      </xdr:txBody>
    </xdr:sp>
    <xdr:clientData/>
  </xdr:twoCellAnchor>
  <xdr:twoCellAnchor>
    <xdr:from>
      <xdr:col>4</xdr:col>
      <xdr:colOff>295276</xdr:colOff>
      <xdr:row>42</xdr:row>
      <xdr:rowOff>85725</xdr:rowOff>
    </xdr:from>
    <xdr:to>
      <xdr:col>4</xdr:col>
      <xdr:colOff>809626</xdr:colOff>
      <xdr:row>44</xdr:row>
      <xdr:rowOff>28575</xdr:rowOff>
    </xdr:to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4114801" y="8181975"/>
          <a:ext cx="5143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1200" b="1">
              <a:solidFill>
                <a:schemeClr val="bg1"/>
              </a:solidFill>
              <a:latin typeface="Poppins" panose="02000000000000000000" pitchFamily="2" charset="0"/>
              <a:cs typeface="Poppins" panose="02000000000000000000" pitchFamily="2" charset="0"/>
            </a:rPr>
            <a:t>USD</a:t>
          </a:r>
        </a:p>
      </xdr:txBody>
    </xdr:sp>
    <xdr:clientData/>
  </xdr:twoCellAnchor>
  <xdr:twoCellAnchor>
    <xdr:from>
      <xdr:col>4</xdr:col>
      <xdr:colOff>942975</xdr:colOff>
      <xdr:row>42</xdr:row>
      <xdr:rowOff>76200</xdr:rowOff>
    </xdr:from>
    <xdr:to>
      <xdr:col>5</xdr:col>
      <xdr:colOff>462932</xdr:colOff>
      <xdr:row>44</xdr:row>
      <xdr:rowOff>19050</xdr:rowOff>
    </xdr:to>
    <xdr:sp macro="" textlink="">
      <xdr:nvSpPr>
        <xdr:cNvPr id="132" name="CuadroTexto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4762500" y="8172450"/>
          <a:ext cx="967757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1200" b="1">
              <a:solidFill>
                <a:schemeClr val="bg1"/>
              </a:solidFill>
              <a:latin typeface="Poppins" panose="02000000000000000000" pitchFamily="2" charset="0"/>
              <a:cs typeface="Poppins" panose="02000000000000000000" pitchFamily="2" charset="0"/>
            </a:rPr>
            <a:t>millones</a:t>
          </a:r>
        </a:p>
      </xdr:txBody>
    </xdr:sp>
    <xdr:clientData/>
  </xdr:twoCellAnchor>
  <xdr:twoCellAnchor>
    <xdr:from>
      <xdr:col>5</xdr:col>
      <xdr:colOff>121921</xdr:colOff>
      <xdr:row>37</xdr:row>
      <xdr:rowOff>36195</xdr:rowOff>
    </xdr:from>
    <xdr:to>
      <xdr:col>5</xdr:col>
      <xdr:colOff>670561</xdr:colOff>
      <xdr:row>39</xdr:row>
      <xdr:rowOff>57178</xdr:rowOff>
    </xdr:to>
    <xdr:sp macro="" textlink="">
      <xdr:nvSpPr>
        <xdr:cNvPr id="133" name="Elips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389246" y="7170420"/>
          <a:ext cx="548640" cy="440083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Y"/>
        </a:p>
      </xdr:txBody>
    </xdr:sp>
    <xdr:clientData/>
  </xdr:twoCellAnchor>
  <xdr:twoCellAnchor>
    <xdr:from>
      <xdr:col>5</xdr:col>
      <xdr:colOff>93346</xdr:colOff>
      <xdr:row>37</xdr:row>
      <xdr:rowOff>80010</xdr:rowOff>
    </xdr:from>
    <xdr:to>
      <xdr:col>5</xdr:col>
      <xdr:colOff>729657</xdr:colOff>
      <xdr:row>38</xdr:row>
      <xdr:rowOff>80010</xdr:rowOff>
    </xdr:to>
    <xdr:sp macro="" textlink="'TD inf'!$Q$27">
      <xdr:nvSpPr>
        <xdr:cNvPr id="78" name="CuadroTexto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5360671" y="7214235"/>
          <a:ext cx="636311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36F78C01-99E9-4735-8C05-AA0FE37019A9}" type="TxLink">
            <a:rPr lang="en-US" sz="1200" b="0" i="0" u="none" strike="noStrike">
              <a:solidFill>
                <a:srgbClr val="000000"/>
              </a:solidFill>
              <a:latin typeface="Poppins" panose="02000000000000000000" pitchFamily="2" charset="0"/>
              <a:cs typeface="Poppins" panose="02000000000000000000" pitchFamily="2" charset="0"/>
            </a:rPr>
            <a:pPr algn="ctr"/>
            <a:t>82%</a:t>
          </a:fld>
          <a:endParaRPr lang="es-PY" sz="1600" b="1">
            <a:solidFill>
              <a:schemeClr val="bg1"/>
            </a:solidFill>
            <a:latin typeface="Poppins" panose="02000000000000000000" pitchFamily="2" charset="0"/>
            <a:cs typeface="Poppins" panose="02000000000000000000" pitchFamily="2" charset="0"/>
          </a:endParaRPr>
        </a:p>
      </xdr:txBody>
    </xdr:sp>
    <xdr:clientData/>
  </xdr:twoCellAnchor>
  <xdr:twoCellAnchor>
    <xdr:from>
      <xdr:col>5</xdr:col>
      <xdr:colOff>121921</xdr:colOff>
      <xdr:row>43</xdr:row>
      <xdr:rowOff>160020</xdr:rowOff>
    </xdr:from>
    <xdr:to>
      <xdr:col>5</xdr:col>
      <xdr:colOff>670561</xdr:colOff>
      <xdr:row>46</xdr:row>
      <xdr:rowOff>57178</xdr:rowOff>
    </xdr:to>
    <xdr:sp macro="" textlink="">
      <xdr:nvSpPr>
        <xdr:cNvPr id="134" name="Elips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5389246" y="8437245"/>
          <a:ext cx="548640" cy="440083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Y"/>
        </a:p>
      </xdr:txBody>
    </xdr:sp>
    <xdr:clientData/>
  </xdr:twoCellAnchor>
  <xdr:twoCellAnchor>
    <xdr:from>
      <xdr:col>5</xdr:col>
      <xdr:colOff>89536</xdr:colOff>
      <xdr:row>44</xdr:row>
      <xdr:rowOff>47625</xdr:rowOff>
    </xdr:from>
    <xdr:to>
      <xdr:col>5</xdr:col>
      <xdr:colOff>754422</xdr:colOff>
      <xdr:row>45</xdr:row>
      <xdr:rowOff>179170</xdr:rowOff>
    </xdr:to>
    <xdr:sp macro="" textlink="'TD inf'!$Q$28">
      <xdr:nvSpPr>
        <xdr:cNvPr id="79" name="CuadroTexto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5356861" y="8505825"/>
          <a:ext cx="664886" cy="312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59A45787-1D32-4F8F-AA91-8CBC33031D2F}" type="TxLink">
            <a:rPr lang="en-US" sz="1200" b="0" i="0" u="none" strike="noStrike">
              <a:solidFill>
                <a:srgbClr val="000000"/>
              </a:solidFill>
              <a:latin typeface="Poppins" panose="02000000000000000000" pitchFamily="2" charset="0"/>
              <a:cs typeface="Poppins" panose="02000000000000000000" pitchFamily="2" charset="0"/>
            </a:rPr>
            <a:pPr algn="ctr"/>
            <a:t>18%</a:t>
          </a:fld>
          <a:endParaRPr lang="es-PY" sz="1600" b="1">
            <a:solidFill>
              <a:schemeClr val="bg1"/>
            </a:solidFill>
            <a:latin typeface="Poppins" panose="02000000000000000000" pitchFamily="2" charset="0"/>
            <a:cs typeface="Poppins" panose="02000000000000000000" pitchFamily="2" charset="0"/>
          </a:endParaRPr>
        </a:p>
      </xdr:txBody>
    </xdr:sp>
    <xdr:clientData/>
  </xdr:twoCellAnchor>
  <xdr:twoCellAnchor>
    <xdr:from>
      <xdr:col>5</xdr:col>
      <xdr:colOff>375286</xdr:colOff>
      <xdr:row>34</xdr:row>
      <xdr:rowOff>161925</xdr:rowOff>
    </xdr:from>
    <xdr:to>
      <xdr:col>6</xdr:col>
      <xdr:colOff>19255</xdr:colOff>
      <xdr:row>36</xdr:row>
      <xdr:rowOff>119063</xdr:rowOff>
    </xdr:to>
    <xdr:sp macro="" textlink="">
      <xdr:nvSpPr>
        <xdr:cNvPr id="135" name="Flecha abajo 8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 rot="16200000">
          <a:off x="5690814" y="6705022"/>
          <a:ext cx="319088" cy="415494"/>
        </a:xfrm>
        <a:prstGeom prst="downArrow">
          <a:avLst/>
        </a:prstGeom>
        <a:solidFill>
          <a:schemeClr val="bg1">
            <a:lumMod val="75000"/>
          </a:schemeClr>
        </a:solidFill>
        <a:ln w="3175">
          <a:solidFill>
            <a:schemeClr val="bg1">
              <a:lumMod val="6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PY"/>
        </a:p>
      </xdr:txBody>
    </xdr:sp>
    <xdr:clientData/>
  </xdr:twoCellAnchor>
  <xdr:twoCellAnchor>
    <xdr:from>
      <xdr:col>6</xdr:col>
      <xdr:colOff>76200</xdr:colOff>
      <xdr:row>34</xdr:row>
      <xdr:rowOff>114300</xdr:rowOff>
    </xdr:from>
    <xdr:to>
      <xdr:col>9</xdr:col>
      <xdr:colOff>0</xdr:colOff>
      <xdr:row>36</xdr:row>
      <xdr:rowOff>180974</xdr:rowOff>
    </xdr:to>
    <xdr:sp macro="" textlink="">
      <xdr:nvSpPr>
        <xdr:cNvPr id="136" name="CuadroTexto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6115050" y="6705600"/>
          <a:ext cx="1647825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Y" sz="1050" b="1">
              <a:latin typeface="+mn-lt"/>
              <a:cs typeface="Poppins" panose="02000000000000000000" pitchFamily="2" charset="0"/>
            </a:rPr>
            <a:t>Organismos</a:t>
          </a:r>
          <a:r>
            <a:rPr lang="es-PY" sz="1050" b="1" baseline="0">
              <a:latin typeface="+mn-lt"/>
              <a:cs typeface="Poppins" panose="02000000000000000000" pitchFamily="2" charset="0"/>
            </a:rPr>
            <a:t> Financiadores</a:t>
          </a:r>
        </a:p>
        <a:p>
          <a:pPr algn="ctr"/>
          <a:r>
            <a:rPr lang="es-PY" sz="1000" b="1" baseline="0">
              <a:latin typeface="+mn-lt"/>
            </a:rPr>
            <a:t>En USD millones</a:t>
          </a:r>
          <a:endParaRPr lang="es-PY" sz="1000" b="1">
            <a:latin typeface="+mn-lt"/>
          </a:endParaRPr>
        </a:p>
      </xdr:txBody>
    </xdr:sp>
    <xdr:clientData/>
  </xdr:twoCellAnchor>
  <xdr:twoCellAnchor>
    <xdr:from>
      <xdr:col>6</xdr:col>
      <xdr:colOff>47625</xdr:colOff>
      <xdr:row>37</xdr:row>
      <xdr:rowOff>180975</xdr:rowOff>
    </xdr:from>
    <xdr:to>
      <xdr:col>8</xdr:col>
      <xdr:colOff>43815</xdr:colOff>
      <xdr:row>45</xdr:row>
      <xdr:rowOff>131445</xdr:rowOff>
    </xdr:to>
    <xdr:grpSp>
      <xdr:nvGrpSpPr>
        <xdr:cNvPr id="137" name="Grupo 9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GrpSpPr>
          <a:grpSpLocks/>
        </xdr:cNvGrpSpPr>
      </xdr:nvGrpSpPr>
      <xdr:grpSpPr bwMode="auto">
        <a:xfrm>
          <a:off x="6086475" y="7334250"/>
          <a:ext cx="1539240" cy="1455420"/>
          <a:chOff x="6296024" y="6962775"/>
          <a:chExt cx="1600202" cy="1495426"/>
        </a:xfrm>
      </xdr:grpSpPr>
      <xdr:sp macro="" textlink="">
        <xdr:nvSpPr>
          <xdr:cNvPr id="138" name="CuadroTexto 137">
            <a:extLst>
              <a:ext uri="{FF2B5EF4-FFF2-40B4-BE49-F238E27FC236}">
                <a16:creationId xmlns:a16="http://schemas.microsoft.com/office/drawing/2014/main" id="{00000000-0008-0000-0000-00008A000000}"/>
              </a:ext>
            </a:extLst>
          </xdr:cNvPr>
          <xdr:cNvSpPr txBox="1"/>
        </xdr:nvSpPr>
        <xdr:spPr>
          <a:xfrm>
            <a:off x="6296024" y="6962775"/>
            <a:ext cx="1600202" cy="236120"/>
          </a:xfrm>
          <a:prstGeom prst="rect">
            <a:avLst/>
          </a:prstGeom>
          <a:ln>
            <a:noFill/>
          </a:ln>
          <a:scene3d>
            <a:camera prst="orthographicFront"/>
            <a:lightRig rig="threePt" dir="t"/>
          </a:scene3d>
          <a:sp3d>
            <a:bevelT/>
          </a:sp3d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PY" sz="1050" b="0">
                <a:latin typeface="Poppins" panose="02000000000000000000" pitchFamily="2" charset="0"/>
                <a:cs typeface="Poppins" panose="02000000000000000000" pitchFamily="2" charset="0"/>
              </a:rPr>
              <a:t> 54% </a:t>
            </a:r>
            <a:r>
              <a:rPr lang="es-PY" sz="1050" b="1">
                <a:latin typeface="Poppins" panose="02000000000000000000" pitchFamily="2" charset="0"/>
                <a:cs typeface="Poppins" panose="02000000000000000000" pitchFamily="2" charset="0"/>
              </a:rPr>
              <a:t>BID  </a:t>
            </a:r>
            <a:r>
              <a:rPr lang="es-PY" sz="1050" b="0">
                <a:latin typeface="Poppins" panose="02000000000000000000" pitchFamily="2" charset="0"/>
                <a:cs typeface="Poppins" panose="02000000000000000000" pitchFamily="2" charset="0"/>
              </a:rPr>
              <a:t>USD</a:t>
            </a:r>
            <a:r>
              <a:rPr lang="es-PY" sz="1050" b="0" baseline="0">
                <a:latin typeface="Poppins" panose="02000000000000000000" pitchFamily="2" charset="0"/>
                <a:cs typeface="Poppins" panose="02000000000000000000" pitchFamily="2" charset="0"/>
              </a:rPr>
              <a:t> 224,1</a:t>
            </a:r>
            <a:endParaRPr lang="es-PY" sz="1050" b="0">
              <a:latin typeface="Poppins" panose="02000000000000000000" pitchFamily="2" charset="0"/>
              <a:cs typeface="Poppins" panose="02000000000000000000" pitchFamily="2" charset="0"/>
            </a:endParaRPr>
          </a:p>
        </xdr:txBody>
      </xdr:sp>
      <xdr:sp macro="" textlink="">
        <xdr:nvSpPr>
          <xdr:cNvPr id="139" name="CuadroTexto 138">
            <a:extLst>
              <a:ext uri="{FF2B5EF4-FFF2-40B4-BE49-F238E27FC236}">
                <a16:creationId xmlns:a16="http://schemas.microsoft.com/office/drawing/2014/main" id="{00000000-0008-0000-0000-00008B000000}"/>
              </a:ext>
            </a:extLst>
          </xdr:cNvPr>
          <xdr:cNvSpPr txBox="1"/>
        </xdr:nvSpPr>
        <xdr:spPr>
          <a:xfrm>
            <a:off x="6296024" y="7277602"/>
            <a:ext cx="1600202" cy="236120"/>
          </a:xfrm>
          <a:prstGeom prst="rect">
            <a:avLst/>
          </a:prstGeom>
          <a:ln>
            <a:noFill/>
          </a:ln>
          <a:scene3d>
            <a:camera prst="orthographicFront"/>
            <a:lightRig rig="threePt" dir="t"/>
          </a:scene3d>
          <a:sp3d>
            <a:bevelT/>
          </a:sp3d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PY" sz="1050" b="0">
                <a:latin typeface="Poppins" panose="02000000000000000000" pitchFamily="2" charset="0"/>
                <a:cs typeface="Poppins" panose="02000000000000000000" pitchFamily="2" charset="0"/>
              </a:rPr>
              <a:t>16% </a:t>
            </a:r>
            <a:r>
              <a:rPr lang="es-PY" sz="1050" b="1">
                <a:latin typeface="Poppins" panose="02000000000000000000" pitchFamily="2" charset="0"/>
                <a:cs typeface="Poppins" panose="02000000000000000000" pitchFamily="2" charset="0"/>
              </a:rPr>
              <a:t>BONOS </a:t>
            </a:r>
            <a:r>
              <a:rPr lang="es-PY" sz="1050" b="0">
                <a:latin typeface="Poppins" panose="02000000000000000000" pitchFamily="2" charset="0"/>
                <a:cs typeface="Poppins" panose="02000000000000000000" pitchFamily="2" charset="0"/>
              </a:rPr>
              <a:t>USD</a:t>
            </a:r>
            <a:r>
              <a:rPr lang="es-PY" sz="1050" b="0" baseline="0">
                <a:latin typeface="Poppins" panose="02000000000000000000" pitchFamily="2" charset="0"/>
                <a:cs typeface="Poppins" panose="02000000000000000000" pitchFamily="2" charset="0"/>
              </a:rPr>
              <a:t> 64</a:t>
            </a:r>
            <a:endParaRPr lang="es-PY" sz="1050" b="0">
              <a:latin typeface="Poppins" panose="02000000000000000000" pitchFamily="2" charset="0"/>
              <a:cs typeface="Poppins" panose="02000000000000000000" pitchFamily="2" charset="0"/>
            </a:endParaRPr>
          </a:p>
        </xdr:txBody>
      </xdr:sp>
      <xdr:sp macro="" textlink="">
        <xdr:nvSpPr>
          <xdr:cNvPr id="140" name="CuadroTexto 139">
            <a:extLst>
              <a:ext uri="{FF2B5EF4-FFF2-40B4-BE49-F238E27FC236}">
                <a16:creationId xmlns:a16="http://schemas.microsoft.com/office/drawing/2014/main" id="{00000000-0008-0000-0000-00008C000000}"/>
              </a:ext>
            </a:extLst>
          </xdr:cNvPr>
          <xdr:cNvSpPr txBox="1"/>
        </xdr:nvSpPr>
        <xdr:spPr>
          <a:xfrm>
            <a:off x="6296024" y="7592428"/>
            <a:ext cx="1592724" cy="236120"/>
          </a:xfrm>
          <a:prstGeom prst="rect">
            <a:avLst/>
          </a:prstGeom>
          <a:ln>
            <a:noFill/>
          </a:ln>
          <a:scene3d>
            <a:camera prst="orthographicFront"/>
            <a:lightRig rig="threePt" dir="t"/>
          </a:scene3d>
          <a:sp3d>
            <a:bevelT/>
          </a:sp3d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PY" sz="1050" b="0">
                <a:latin typeface="Poppins" panose="02000000000000000000" pitchFamily="2" charset="0"/>
                <a:cs typeface="Poppins" panose="02000000000000000000" pitchFamily="2" charset="0"/>
              </a:rPr>
              <a:t>8% </a:t>
            </a:r>
            <a:r>
              <a:rPr lang="es-PY" sz="1050" b="1">
                <a:latin typeface="Poppins" panose="02000000000000000000" pitchFamily="2" charset="0"/>
                <a:cs typeface="Poppins" panose="02000000000000000000" pitchFamily="2" charset="0"/>
              </a:rPr>
              <a:t>CAF </a:t>
            </a:r>
            <a:r>
              <a:rPr lang="es-PY" sz="1050" b="0">
                <a:latin typeface="Poppins" panose="02000000000000000000" pitchFamily="2" charset="0"/>
                <a:cs typeface="Poppins" panose="02000000000000000000" pitchFamily="2" charset="0"/>
              </a:rPr>
              <a:t>USD</a:t>
            </a:r>
            <a:r>
              <a:rPr lang="es-PY" sz="1050" b="0" baseline="0">
                <a:latin typeface="Poppins" panose="02000000000000000000" pitchFamily="2" charset="0"/>
                <a:cs typeface="Poppins" panose="02000000000000000000" pitchFamily="2" charset="0"/>
              </a:rPr>
              <a:t> 34,2</a:t>
            </a:r>
            <a:endParaRPr lang="es-PY" sz="1050" b="0">
              <a:latin typeface="Poppins" panose="02000000000000000000" pitchFamily="2" charset="0"/>
              <a:cs typeface="Poppins" panose="02000000000000000000" pitchFamily="2" charset="0"/>
            </a:endParaRPr>
          </a:p>
        </xdr:txBody>
      </xdr:sp>
      <xdr:sp macro="" textlink="">
        <xdr:nvSpPr>
          <xdr:cNvPr id="141" name="CuadroTexto 140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 txBox="1"/>
        </xdr:nvSpPr>
        <xdr:spPr>
          <a:xfrm>
            <a:off x="6296024" y="7907255"/>
            <a:ext cx="1592724" cy="236120"/>
          </a:xfrm>
          <a:prstGeom prst="rect">
            <a:avLst/>
          </a:prstGeom>
          <a:ln>
            <a:noFill/>
          </a:ln>
          <a:scene3d>
            <a:camera prst="orthographicFront"/>
            <a:lightRig rig="threePt" dir="t"/>
          </a:scene3d>
          <a:sp3d>
            <a:bevelT/>
          </a:sp3d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PY" sz="900" b="0">
                <a:latin typeface="Poppins" panose="02000000000000000000" pitchFamily="2" charset="0"/>
                <a:cs typeface="Poppins" panose="02000000000000000000" pitchFamily="2" charset="0"/>
              </a:rPr>
              <a:t>6%</a:t>
            </a:r>
            <a:r>
              <a:rPr lang="es-PY" sz="900" b="1">
                <a:latin typeface="Poppins" panose="02000000000000000000" pitchFamily="2" charset="0"/>
                <a:cs typeface="Poppins" panose="02000000000000000000" pitchFamily="2" charset="0"/>
              </a:rPr>
              <a:t> FONACIDE </a:t>
            </a:r>
            <a:r>
              <a:rPr lang="es-PY" sz="900" b="0">
                <a:latin typeface="Poppins" panose="02000000000000000000" pitchFamily="2" charset="0"/>
                <a:cs typeface="Poppins" panose="02000000000000000000" pitchFamily="2" charset="0"/>
              </a:rPr>
              <a:t>USD</a:t>
            </a:r>
            <a:r>
              <a:rPr lang="es-PY" sz="900" b="0" baseline="0">
                <a:latin typeface="Poppins" panose="02000000000000000000" pitchFamily="2" charset="0"/>
                <a:cs typeface="Poppins" panose="02000000000000000000" pitchFamily="2" charset="0"/>
              </a:rPr>
              <a:t> 24,9</a:t>
            </a:r>
            <a:endParaRPr lang="es-PY" sz="900" b="0">
              <a:latin typeface="Poppins" panose="02000000000000000000" pitchFamily="2" charset="0"/>
              <a:cs typeface="Poppins" panose="02000000000000000000" pitchFamily="2" charset="0"/>
            </a:endParaRPr>
          </a:p>
        </xdr:txBody>
      </xdr:sp>
      <xdr:sp macro="" textlink="">
        <xdr:nvSpPr>
          <xdr:cNvPr id="142" name="CuadroTexto 141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 txBox="1"/>
        </xdr:nvSpPr>
        <xdr:spPr>
          <a:xfrm>
            <a:off x="6296024" y="8222081"/>
            <a:ext cx="1592724" cy="236120"/>
          </a:xfrm>
          <a:prstGeom prst="rect">
            <a:avLst/>
          </a:prstGeom>
          <a:ln>
            <a:noFill/>
          </a:ln>
          <a:scene3d>
            <a:camera prst="orthographicFront"/>
            <a:lightRig rig="threePt" dir="t"/>
          </a:scene3d>
          <a:sp3d>
            <a:bevelT/>
          </a:sp3d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PY" sz="1000" b="0">
                <a:latin typeface="Poppins" panose="02000000000000000000" pitchFamily="2" charset="0"/>
                <a:cs typeface="Poppins" panose="02000000000000000000" pitchFamily="2" charset="0"/>
              </a:rPr>
              <a:t>16% </a:t>
            </a:r>
            <a:r>
              <a:rPr lang="es-PY" sz="1000" b="1">
                <a:latin typeface="Poppins" panose="02000000000000000000" pitchFamily="2" charset="0"/>
                <a:cs typeface="Poppins" panose="02000000000000000000" pitchFamily="2" charset="0"/>
              </a:rPr>
              <a:t>OTROS</a:t>
            </a:r>
            <a:r>
              <a:rPr lang="es-PY" sz="1000" b="1" baseline="0">
                <a:latin typeface="Poppins" panose="02000000000000000000" pitchFamily="2" charset="0"/>
                <a:cs typeface="Poppins" panose="02000000000000000000" pitchFamily="2" charset="0"/>
              </a:rPr>
              <a:t> </a:t>
            </a:r>
            <a:r>
              <a:rPr lang="es-PY" sz="1000" b="0">
                <a:latin typeface="Poppins" panose="02000000000000000000" pitchFamily="2" charset="0"/>
                <a:cs typeface="Poppins" panose="02000000000000000000" pitchFamily="2" charset="0"/>
              </a:rPr>
              <a:t>USD</a:t>
            </a:r>
            <a:r>
              <a:rPr lang="es-PY" sz="1000" b="0" baseline="0">
                <a:latin typeface="Poppins" panose="02000000000000000000" pitchFamily="2" charset="0"/>
                <a:cs typeface="Poppins" panose="02000000000000000000" pitchFamily="2" charset="0"/>
              </a:rPr>
              <a:t> 66,6</a:t>
            </a:r>
            <a:endParaRPr lang="es-PY" sz="1000" b="0">
              <a:latin typeface="Poppins" panose="02000000000000000000" pitchFamily="2" charset="0"/>
              <a:cs typeface="Poppins" panose="02000000000000000000" pitchFamily="2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53340</xdr:rowOff>
    </xdr:from>
    <xdr:to>
      <xdr:col>0</xdr:col>
      <xdr:colOff>1386840</xdr:colOff>
      <xdr:row>2</xdr:row>
      <xdr:rowOff>76200</xdr:rowOff>
    </xdr:to>
    <xdr:pic>
      <xdr:nvPicPr>
        <xdr:cNvPr id="2" name="Imagen 3" descr="C:\Users\fatfra\Desktop\mh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53340"/>
          <a:ext cx="134112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198120</xdr:colOff>
      <xdr:row>0</xdr:row>
      <xdr:rowOff>152400</xdr:rowOff>
    </xdr:from>
    <xdr:to>
      <xdr:col>7</xdr:col>
      <xdr:colOff>556260</xdr:colOff>
      <xdr:row>1</xdr:row>
      <xdr:rowOff>213360</xdr:rowOff>
    </xdr:to>
    <xdr:pic>
      <xdr:nvPicPr>
        <xdr:cNvPr id="3" name="Imagen 4" descr="C:\Users\fatfra\Desktop\gobiern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4760" y="152400"/>
          <a:ext cx="9220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53340</xdr:rowOff>
    </xdr:from>
    <xdr:to>
      <xdr:col>0</xdr:col>
      <xdr:colOff>1478280</xdr:colOff>
      <xdr:row>2</xdr:row>
      <xdr:rowOff>198120</xdr:rowOff>
    </xdr:to>
    <xdr:pic>
      <xdr:nvPicPr>
        <xdr:cNvPr id="2" name="Imagen 3" descr="C:\Users\fatfra\Desktop\mh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53340"/>
          <a:ext cx="135636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281940</xdr:colOff>
      <xdr:row>1</xdr:row>
      <xdr:rowOff>0</xdr:rowOff>
    </xdr:from>
    <xdr:to>
      <xdr:col>14</xdr:col>
      <xdr:colOff>152400</xdr:colOff>
      <xdr:row>2</xdr:row>
      <xdr:rowOff>53340</xdr:rowOff>
    </xdr:to>
    <xdr:pic>
      <xdr:nvPicPr>
        <xdr:cNvPr id="3" name="Imagen 4" descr="C:\Users\fatfra\Desktop\gobierno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6120" y="198120"/>
          <a:ext cx="9220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75\Users\Users\luis_benitez\Desktop\2019\2018-Agosto\27-08-2019\Dashboard%20SITUFIN\Dashboard%20preliminar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  <sheetName val="Situfin serie mensual"/>
      <sheetName val="Serie mensual 2"/>
      <sheetName val="Aux"/>
    </sheetNames>
    <sheetDataSet>
      <sheetData sheetId="0"/>
      <sheetData sheetId="1" refreshError="1"/>
      <sheetData sheetId="2" refreshError="1"/>
      <sheetData sheetId="3">
        <row r="2">
          <cell r="D2" t="str">
            <v>Año</v>
          </cell>
          <cell r="E2" t="str">
            <v>PIB nominal</v>
          </cell>
        </row>
        <row r="3">
          <cell r="A3">
            <v>1</v>
          </cell>
          <cell r="B3" t="str">
            <v>Enero</v>
          </cell>
          <cell r="D3">
            <v>2003</v>
          </cell>
          <cell r="E3">
            <v>49411.959699781924</v>
          </cell>
          <cell r="G3">
            <v>2003</v>
          </cell>
          <cell r="H3">
            <v>6435.5050000000001</v>
          </cell>
        </row>
        <row r="4">
          <cell r="A4">
            <v>2</v>
          </cell>
          <cell r="B4" t="str">
            <v>Febrero</v>
          </cell>
          <cell r="D4">
            <v>2004</v>
          </cell>
          <cell r="E4">
            <v>57501.991731711008</v>
          </cell>
          <cell r="G4">
            <v>2004</v>
          </cell>
          <cell r="H4">
            <v>5975.6848701298695</v>
          </cell>
        </row>
        <row r="5">
          <cell r="A5">
            <v>3</v>
          </cell>
          <cell r="B5" t="str">
            <v>Marzo</v>
          </cell>
          <cell r="D5">
            <v>2005</v>
          </cell>
          <cell r="E5">
            <v>66335.828408449219</v>
          </cell>
          <cell r="G5">
            <v>2005</v>
          </cell>
          <cell r="H5">
            <v>6177.929761904762</v>
          </cell>
        </row>
        <row r="6">
          <cell r="A6">
            <v>4</v>
          </cell>
          <cell r="B6" t="str">
            <v>Abril</v>
          </cell>
          <cell r="D6">
            <v>2006</v>
          </cell>
          <cell r="E6">
            <v>75681.657797839813</v>
          </cell>
          <cell r="G6">
            <v>2006</v>
          </cell>
          <cell r="H6">
            <v>5635.5078030303039</v>
          </cell>
        </row>
        <row r="7">
          <cell r="A7">
            <v>5</v>
          </cell>
          <cell r="B7" t="str">
            <v>Mayo</v>
          </cell>
          <cell r="D7">
            <v>2007</v>
          </cell>
          <cell r="E7">
            <v>89866.048799896729</v>
          </cell>
          <cell r="G7">
            <v>2007</v>
          </cell>
          <cell r="H7">
            <v>5032.744607430137</v>
          </cell>
        </row>
        <row r="8">
          <cell r="A8">
            <v>6</v>
          </cell>
          <cell r="B8" t="str">
            <v>Junio</v>
          </cell>
          <cell r="D8">
            <v>2008</v>
          </cell>
          <cell r="E8">
            <v>107235.74452082052</v>
          </cell>
          <cell r="G8">
            <v>2008</v>
          </cell>
          <cell r="H8">
            <v>4363.0665456320312</v>
          </cell>
        </row>
        <row r="9">
          <cell r="A9">
            <v>7</v>
          </cell>
          <cell r="B9" t="str">
            <v>Julio</v>
          </cell>
          <cell r="D9">
            <v>2009</v>
          </cell>
          <cell r="E9">
            <v>110962.162519976</v>
          </cell>
          <cell r="G9">
            <v>2009</v>
          </cell>
          <cell r="H9">
            <v>4966.582265838344</v>
          </cell>
        </row>
        <row r="10">
          <cell r="A10">
            <v>8</v>
          </cell>
          <cell r="B10" t="str">
            <v>Agosto</v>
          </cell>
          <cell r="D10">
            <v>2010</v>
          </cell>
          <cell r="E10">
            <v>128989.49538850183</v>
          </cell>
          <cell r="G10">
            <v>2010</v>
          </cell>
          <cell r="H10">
            <v>4739.4784449855697</v>
          </cell>
        </row>
        <row r="11">
          <cell r="A11">
            <v>9</v>
          </cell>
          <cell r="B11" t="str">
            <v>Septiembre</v>
          </cell>
          <cell r="D11">
            <v>2011</v>
          </cell>
          <cell r="E11">
            <v>141315.79980709453</v>
          </cell>
          <cell r="G11">
            <v>2011</v>
          </cell>
          <cell r="H11">
            <v>4196.178620091895</v>
          </cell>
        </row>
        <row r="12">
          <cell r="A12">
            <v>10</v>
          </cell>
          <cell r="B12" t="str">
            <v>Octubre</v>
          </cell>
          <cell r="D12">
            <v>2012</v>
          </cell>
          <cell r="E12">
            <v>147275.54197665266</v>
          </cell>
          <cell r="G12">
            <v>2012</v>
          </cell>
          <cell r="H12">
            <v>4422.0911214209764</v>
          </cell>
        </row>
        <row r="13">
          <cell r="A13">
            <v>11</v>
          </cell>
          <cell r="B13" t="str">
            <v>Noviembre</v>
          </cell>
          <cell r="D13">
            <v>2013</v>
          </cell>
          <cell r="E13">
            <v>166714.58687094846</v>
          </cell>
          <cell r="G13">
            <v>2013</v>
          </cell>
          <cell r="H13">
            <v>4303.8810946113945</v>
          </cell>
        </row>
        <row r="14">
          <cell r="A14">
            <v>12</v>
          </cell>
          <cell r="B14" t="str">
            <v>Diciembre</v>
          </cell>
          <cell r="D14">
            <v>2014</v>
          </cell>
          <cell r="E14">
            <v>179721.60920865697</v>
          </cell>
          <cell r="G14">
            <v>2014</v>
          </cell>
          <cell r="H14">
            <v>4462.2360777646109</v>
          </cell>
        </row>
        <row r="15">
          <cell r="D15">
            <v>2015</v>
          </cell>
          <cell r="E15">
            <v>188230.72332346055</v>
          </cell>
          <cell r="G15">
            <v>2015</v>
          </cell>
          <cell r="H15">
            <v>5204.9208081108709</v>
          </cell>
        </row>
        <row r="16">
          <cell r="D16">
            <v>2016</v>
          </cell>
          <cell r="E16">
            <v>204447.2782764174</v>
          </cell>
          <cell r="G16">
            <v>2016</v>
          </cell>
          <cell r="H16">
            <v>5670.5408979978356</v>
          </cell>
        </row>
        <row r="17">
          <cell r="D17">
            <v>2017</v>
          </cell>
          <cell r="E17">
            <v>219188.41687183932</v>
          </cell>
          <cell r="G17">
            <v>2017</v>
          </cell>
          <cell r="H17">
            <v>5618.9334516428034</v>
          </cell>
        </row>
        <row r="18">
          <cell r="D18">
            <v>2018</v>
          </cell>
          <cell r="E18">
            <v>232132.77504297212</v>
          </cell>
          <cell r="G18">
            <v>2018</v>
          </cell>
          <cell r="H18">
            <v>5732.1045649777852</v>
          </cell>
        </row>
        <row r="19">
          <cell r="D19">
            <v>2019</v>
          </cell>
          <cell r="E19">
            <v>243998.30162130011</v>
          </cell>
          <cell r="G19">
            <v>2019</v>
          </cell>
          <cell r="H19">
            <v>6213.5246756295674</v>
          </cell>
        </row>
        <row r="20">
          <cell r="G20">
            <v>2020</v>
          </cell>
          <cell r="H20">
            <v>6382.2971887823751</v>
          </cell>
        </row>
      </sheetData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Luis Alberto Benítez" refreshedDate="44054.733056365738" createdVersion="6" refreshedVersion="6" minRefreshableVersion="3" recordCount="0" supportSubquery="1" supportAdvancedDrill="1">
  <cacheSource type="external" connectionId="2"/>
  <cacheFields count="9">
    <cacheField name="[Calendario].[Año].[Año]" caption="Año" numFmtId="0" hierarchy="1" level="1">
      <sharedItems containsSemiMixedTypes="0" containsString="0" containsNumber="1" containsInteger="1" minValue="2018" maxValue="2020" count="3">
        <n v="2018"/>
        <n v="2019"/>
        <n v="2020"/>
      </sharedItems>
      <extLst>
        <ext xmlns:x15="http://schemas.microsoft.com/office/spreadsheetml/2010/11/main" uri="{4F2E5C28-24EA-4eb8-9CBF-B6C8F9C3D259}">
          <x15:cachedUniqueNames>
            <x15:cachedUniqueName index="0" name="[Calendario].[Año].&amp;[2018]"/>
            <x15:cachedUniqueName index="1" name="[Calendario].[Año].&amp;[2019]"/>
            <x15:cachedUniqueName index="2" name="[Calendario].[Año].&amp;[2020]"/>
          </x15:cachedUniqueNames>
        </ext>
      </extLst>
    </cacheField>
    <cacheField name="[Calendario].[Mes].[Mes]" caption="Mes" numFmtId="0" hierarchy="4" level="1">
      <sharedItems containsSemiMixedTypes="0" containsNonDate="0" containsString="0"/>
    </cacheField>
    <cacheField name="[Measures].[Suma de Gasto Total (Obligado)]" caption="Suma de Gasto Total (Obligado)" numFmtId="0" hierarchy="140" level="32767"/>
    <cacheField name="[Measures].[Suma de Remuneración a los Empleados]" caption="Suma de Remuneración a los Empleados" numFmtId="0" hierarchy="141" level="32767"/>
    <cacheField name="[Measures].[Suma de Uso de Bienes y Servicios]" caption="Suma de Uso de Bienes y Servicios" numFmtId="0" hierarchy="142" level="32767"/>
    <cacheField name="[Measures].[Suma de Donaciones (Gasto)]" caption="Suma de Donaciones (Gasto)" numFmtId="0" hierarchy="144" level="32767"/>
    <cacheField name="[Measures].[Suma de Intereses]" caption="Suma de Intereses" numFmtId="0" hierarchy="143" level="32767"/>
    <cacheField name="[Measures].[Suma de Prestaciones Sociales]" caption="Suma de Prestaciones Sociales" numFmtId="0" hierarchy="145" level="32767"/>
    <cacheField name="[Measures].[Suma de Otros Gastos]" caption="Suma de Otros Gastos" numFmtId="0" hierarchy="146" level="32767"/>
  </cacheFields>
  <cacheHierarchies count="193">
    <cacheHierarchy uniqueName="[Calendario].[Date]" caption="Date" attribute="1" time="1" keyAttribute="1" defaultMemberUniqueName="[Calendario].[Date].[All]" allUniqueName="[Calendario].[Date].[All]" dimensionUniqueName="[Calendario]" displayFolder="" count="0" memberValueDatatype="7" unbalanced="0"/>
    <cacheHierarchy uniqueName="[Calendario].[Año]" caption="Año" attribute="1" time="1" defaultMemberUniqueName="[Calendario].[Año].[All]" allUniqueName="[Calendario].[Año].[All]" dimensionUniqueName="[Calendario]" displayFolder="" count="2" memberValueDatatype="20" unbalanced="0">
      <fieldsUsage count="2">
        <fieldUsage x="-1"/>
        <fieldUsage x="0"/>
      </fieldsUsage>
    </cacheHierarchy>
    <cacheHierarchy uniqueName="[Calendario].[Número de mes]" caption="Número de mes" attribute="1" time="1" defaultMemberUniqueName="[Calendario].[Número de mes].[All]" allUniqueName="[Calendario].[Número de mes].[All]" dimensionUniqueName="[Calendario]" displayFolder="" count="0" memberValueDatatype="20" unbalanced="0"/>
    <cacheHierarchy uniqueName="[Calendario].[Jerarquía de fechas]" caption="Jerarquía de fechas" time="1" defaultMemberUniqueName="[Calendario].[Jerarquía de fechas].[All]" allUniqueName="[Calendario].[Jerarquía de fechas].[All]" dimensionUniqueName="[Calendario]" displayFolder="" count="0" unbalanced="0"/>
    <cacheHierarchy uniqueName="[Calendario].[Mes]" caption="Mes" attribute="1" time="1" defaultMemberUniqueName="[Calendario].[Mes].[All]" allUniqueName="[Calendario].[Mes].[All]" dimensionUniqueName="[Calendario]" displayFolder="" count="2" memberValueDatatype="130" unbalanced="0">
      <fieldsUsage count="2">
        <fieldUsage x="-1"/>
        <fieldUsage x="1"/>
      </fieldsUsage>
    </cacheHierarchy>
    <cacheHierarchy uniqueName="[Calendario].[MMM-AAAA]" caption="MMM-AAAA" attribute="1" time="1" defaultMemberUniqueName="[Calendario].[MMM-AAAA].[All]" allUniqueName="[Calendario].[MMM-AAAA].[All]" dimensionUniqueName="[Calendario]" displayFolder="" count="0" memberValueDatatype="130" unbalanced="0"/>
    <cacheHierarchy uniqueName="[Calendario].[Número de día de la semana]" caption="Número de día de la semana" attribute="1" time="1" defaultMemberUniqueName="[Calendario].[Número de día de la semana].[All]" allUniqueName="[Calendario].[Número de día de la semana].[All]" dimensionUniqueName="[Calendario]" displayFolder="" count="0" memberValueDatatype="20" unbalanced="0"/>
    <cacheHierarchy uniqueName="[Calendario].[Día de la semana]" caption="Día de la semana" attribute="1" time="1" defaultMemberUniqueName="[Calendario].[Día de la semana].[All]" allUniqueName="[Calendario].[Día de la semana].[All]" dimensionUniqueName="[Calendario]" displayFolder="" count="0" memberValueDatatype="130" unbalanced="0"/>
    <cacheHierarchy uniqueName="[Datos1].[Orden]" caption="Orden" attribute="1" defaultMemberUniqueName="[Datos1].[Orden].[All]" allUniqueName="[Datos1].[Orden].[All]" dimensionUniqueName="[Datos1]" displayFolder="" count="0" memberValueDatatype="20" unbalanced="0"/>
    <cacheHierarchy uniqueName="[Datos1].[Periodo]" caption="Periodo" attribute="1" time="1" defaultMemberUniqueName="[Datos1].[Periodo].[All]" allUniqueName="[Datos1].[Periodo].[All]" dimensionUniqueName="[Datos1]" displayFolder="" count="0" memberValueDatatype="7" unbalanced="0"/>
    <cacheHierarchy uniqueName="[Datos1].[Mes]" caption="Mes" attribute="1" defaultMemberUniqueName="[Datos1].[Mes].[All]" allUniqueName="[Datos1].[Mes].[All]" dimensionUniqueName="[Datos1]" displayFolder="" count="0" memberValueDatatype="130" unbalanced="0"/>
    <cacheHierarchy uniqueName="[Datos1].[Año]" caption="Año" attribute="1" defaultMemberUniqueName="[Datos1].[Año].[All]" allUniqueName="[Datos1].[Año].[All]" dimensionUniqueName="[Datos1]" displayFolder="" count="0" memberValueDatatype="20" unbalanced="0"/>
    <cacheHierarchy uniqueName="[Datos1].[PIB nominal (miles de millones de G.)]" caption="PIB nominal (miles de millones de G.)" attribute="1" defaultMemberUniqueName="[Datos1].[PIB nominal (miles de millones de G.)].[All]" allUniqueName="[Datos1].[PIB nominal (miles de millones de G.)].[All]" dimensionUniqueName="[Datos1]" displayFolder="" count="0" memberValueDatatype="5" unbalanced="0"/>
    <cacheHierarchy uniqueName="[Datos1].[Tipo de cambio Gs./US$]" caption="Tipo de cambio Gs./US$" attribute="1" defaultMemberUniqueName="[Datos1].[Tipo de cambio Gs./US$].[All]" allUniqueName="[Datos1].[Tipo de cambio Gs./US$].[All]" dimensionUniqueName="[Datos1]" displayFolder="" count="0" memberValueDatatype="5" unbalanced="0"/>
    <cacheHierarchy uniqueName="[Datos1].[Ingreso Total (Recaudado)]" caption="Ingreso Total (Recaudado)" attribute="1" defaultMemberUniqueName="[Datos1].[Ingreso Total (Recaudado)].[All]" allUniqueName="[Datos1].[Ingreso Total (Recaudado)].[All]" dimensionUniqueName="[Datos1]" displayFolder="" count="0" memberValueDatatype="5" unbalanced="0"/>
    <cacheHierarchy uniqueName="[Datos1].[Ingreso Total (% del PIB)]" caption="Ingreso Total (% del PIB)" attribute="1" defaultMemberUniqueName="[Datos1].[Ingreso Total (% del PIB)].[All]" allUniqueName="[Datos1].[Ingreso Total (% del PIB)].[All]" dimensionUniqueName="[Datos1]" displayFolder="" count="0" memberValueDatatype="5" unbalanced="0"/>
    <cacheHierarchy uniqueName="[Datos1].[IT acumulado por año]" caption="IT acumulado por año" attribute="1" defaultMemberUniqueName="[Datos1].[IT acumulado por año].[All]" allUniqueName="[Datos1].[IT acumulado por año].[All]" dimensionUniqueName="[Datos1]" displayFolder="" count="0" memberValueDatatype="5" unbalanced="0"/>
    <cacheHierarchy uniqueName="[Datos1].[IT Suma 12 meses]" caption="IT Suma 12 meses" attribute="1" defaultMemberUniqueName="[Datos1].[IT Suma 12 meses].[All]" allUniqueName="[Datos1].[IT Suma 12 meses].[All]" dimensionUniqueName="[Datos1]" displayFolder="" count="0" memberValueDatatype="5" unbalanced="0"/>
    <cacheHierarchy uniqueName="[Datos1].[% Var acum Ingreso total]" caption="% Var acum Ingreso total" attribute="1" defaultMemberUniqueName="[Datos1].[% Var acum Ingreso total].[All]" allUniqueName="[Datos1].[% Var acum Ingreso total].[All]" dimensionUniqueName="[Datos1]" displayFolder="" count="0" memberValueDatatype="5" unbalanced="0"/>
    <cacheHierarchy uniqueName="[Datos1].[% Var interanual]" caption="% Var interanual" attribute="1" defaultMemberUniqueName="[Datos1].[% Var interanual].[All]" allUniqueName="[Datos1].[% Var interanual].[All]" dimensionUniqueName="[Datos1]" displayFolder="" count="0" memberValueDatatype="5" unbalanced="0"/>
    <cacheHierarchy uniqueName="[Datos1].[% Var suma 12 meses]" caption="% Var suma 12 meses" attribute="1" defaultMemberUniqueName="[Datos1].[% Var suma 12 meses].[All]" allUniqueName="[Datos1].[% Var suma 12 meses].[All]" dimensionUniqueName="[Datos1]" displayFolder="" count="0" memberValueDatatype="5" unbalanced="0"/>
    <cacheHierarchy uniqueName="[Datos1].[Ingresos Tributarios]" caption="Ingresos Tributarios" attribute="1" defaultMemberUniqueName="[Datos1].[Ingresos Tributarios].[All]" allUniqueName="[Datos1].[Ingresos Tributarios].[All]" dimensionUniqueName="[Datos1]" displayFolder="" count="0" memberValueDatatype="5" unbalanced="0"/>
    <cacheHierarchy uniqueName="[Datos1].[Presión Tributaria]" caption="Presión Tributaria" attribute="1" defaultMemberUniqueName="[Datos1].[Presión Tributaria].[All]" allUniqueName="[Datos1].[Presión Tributaria].[All]" dimensionUniqueName="[Datos1]" displayFolder="" count="0" memberValueDatatype="5" unbalanced="0"/>
    <cacheHierarchy uniqueName="[Datos1].[Tributarios Acum. Por año]" caption="Tributarios Acum. Por año" attribute="1" defaultMemberUniqueName="[Datos1].[Tributarios Acum. Por año].[All]" allUniqueName="[Datos1].[Tributarios Acum. Por año].[All]" dimensionUniqueName="[Datos1]" displayFolder="" count="0" memberValueDatatype="5" unbalanced="0"/>
    <cacheHierarchy uniqueName="[Datos1].[Tributarios suma 12 meses]" caption="Tributarios suma 12 meses" attribute="1" defaultMemberUniqueName="[Datos1].[Tributarios suma 12 meses].[All]" allUniqueName="[Datos1].[Tributarios suma 12 meses].[All]" dimensionUniqueName="[Datos1]" displayFolder="" count="0" memberValueDatatype="5" unbalanced="0"/>
    <cacheHierarchy uniqueName="[Datos1].[% Var. Interanual Tributarios]" caption="% Var. Interanual Tributarios" attribute="1" defaultMemberUniqueName="[Datos1].[% Var. Interanual Tributarios].[All]" allUniqueName="[Datos1].[% Var. Interanual Tributarios].[All]" dimensionUniqueName="[Datos1]" displayFolder="" count="0" memberValueDatatype="5" unbalanced="0"/>
    <cacheHierarchy uniqueName="[Datos1].[% Var. Acum. Tributarios]" caption="% Var. Acum. Tributarios" attribute="1" defaultMemberUniqueName="[Datos1].[% Var. Acum. Tributarios].[All]" allUniqueName="[Datos1].[% Var. Acum. Tributarios].[All]" dimensionUniqueName="[Datos1]" displayFolder="" count="0" memberValueDatatype="5" unbalanced="0"/>
    <cacheHierarchy uniqueName="[Datos1].[% Var. Suma 12m Tributarios]" caption="% Var. Suma 12m Tributarios" attribute="1" defaultMemberUniqueName="[Datos1].[% Var. Suma 12m Tributarios].[All]" allUniqueName="[Datos1].[% Var. Suma 12m Tributarios].[All]" dimensionUniqueName="[Datos1]" displayFolder="" count="0" memberValueDatatype="5" unbalanced="0"/>
    <cacheHierarchy uniqueName="[Datos1].[SET]" caption="SET" attribute="1" defaultMemberUniqueName="[Datos1].[SET].[All]" allUniqueName="[Datos1].[SET].[All]" dimensionUniqueName="[Datos1]" displayFolder="" count="0" memberValueDatatype="5" unbalanced="0"/>
    <cacheHierarchy uniqueName="[Datos1].[SET suma 12 meses]" caption="SET suma 12 meses" attribute="1" defaultMemberUniqueName="[Datos1].[SET suma 12 meses].[All]" allUniqueName="[Datos1].[SET suma 12 meses].[All]" dimensionUniqueName="[Datos1]" displayFolder="" count="0" memberValueDatatype="5" unbalanced="0"/>
    <cacheHierarchy uniqueName="[Datos1].[% Var. Anualizado SET]" caption="% Var. Anualizado SET" attribute="1" defaultMemberUniqueName="[Datos1].[% Var. Anualizado SET].[All]" allUniqueName="[Datos1].[% Var. Anualizado SET].[All]" dimensionUniqueName="[Datos1]" displayFolder="" count="0" memberValueDatatype="5" unbalanced="0"/>
    <cacheHierarchy uniqueName="[Datos1].[% Var. Interanual SET]" caption="% Var. Interanual SET" attribute="1" defaultMemberUniqueName="[Datos1].[% Var. Interanual SET].[All]" allUniqueName="[Datos1].[% Var. Interanual SET].[All]" dimensionUniqueName="[Datos1]" displayFolder="" count="0" memberValueDatatype="5" unbalanced="0"/>
    <cacheHierarchy uniqueName="[Datos1].[DNA]" caption="DNA" attribute="1" defaultMemberUniqueName="[Datos1].[DNA].[All]" allUniqueName="[Datos1].[DNA].[All]" dimensionUniqueName="[Datos1]" displayFolder="" count="0" memberValueDatatype="5" unbalanced="0"/>
    <cacheHierarchy uniqueName="[Datos1].[DNA suma 12 meses]" caption="DNA suma 12 meses" attribute="1" defaultMemberUniqueName="[Datos1].[DNA suma 12 meses].[All]" allUniqueName="[Datos1].[DNA suma 12 meses].[All]" dimensionUniqueName="[Datos1]" displayFolder="" count="0" memberValueDatatype="5" unbalanced="0"/>
    <cacheHierarchy uniqueName="[Datos1].[% Var. Anualizado DNA]" caption="% Var. Anualizado DNA" attribute="1" defaultMemberUniqueName="[Datos1].[% Var. Anualizado DNA].[All]" allUniqueName="[Datos1].[% Var. Anualizado DNA].[All]" dimensionUniqueName="[Datos1]" displayFolder="" count="0" memberValueDatatype="5" unbalanced="0"/>
    <cacheHierarchy uniqueName="[Datos1].[% Var. Interanual DNA]" caption="% Var. Interanual DNA" attribute="1" defaultMemberUniqueName="[Datos1].[% Var. Interanual DNA].[All]" allUniqueName="[Datos1].[% Var. Interanual DNA].[All]" dimensionUniqueName="[Datos1]" displayFolder="" count="0" memberValueDatatype="5" unbalanced="0"/>
    <cacheHierarchy uniqueName="[Datos1].[Contribuciones Sociales]" caption="Contribuciones Sociales" attribute="1" defaultMemberUniqueName="[Datos1].[Contribuciones Sociales].[All]" allUniqueName="[Datos1].[Contribuciones Sociales].[All]" dimensionUniqueName="[Datos1]" displayFolder="" count="0" memberValueDatatype="5" unbalanced="0"/>
    <cacheHierarchy uniqueName="[Datos1].[Contribuciones Sociales (% del PIB)]" caption="Contribuciones Sociales (% del PIB)" attribute="1" defaultMemberUniqueName="[Datos1].[Contribuciones Sociales (% del PIB)].[All]" allUniqueName="[Datos1].[Contribuciones Sociales (% del PIB)].[All]" dimensionUniqueName="[Datos1]" displayFolder="" count="0" memberValueDatatype="5" unbalanced="0"/>
    <cacheHierarchy uniqueName="[Datos1].[Donaciones]" caption="Donaciones" attribute="1" defaultMemberUniqueName="[Datos1].[Donaciones].[All]" allUniqueName="[Datos1].[Donaciones].[All]" dimensionUniqueName="[Datos1]" displayFolder="" count="0" memberValueDatatype="5" unbalanced="0"/>
    <cacheHierarchy uniqueName="[Datos1].[Donaciones (% del PIB)]" caption="Donaciones (% del PIB)" attribute="1" defaultMemberUniqueName="[Datos1].[Donaciones (% del PIB)].[All]" allUniqueName="[Datos1].[Donaciones (% del PIB)].[All]" dimensionUniqueName="[Datos1]" displayFolder="" count="0" memberValueDatatype="5" unbalanced="0"/>
    <cacheHierarchy uniqueName="[Datos1].[Otros Ingresos]" caption="Otros Ingresos" attribute="1" defaultMemberUniqueName="[Datos1].[Otros Ingresos].[All]" allUniqueName="[Datos1].[Otros Ingresos].[All]" dimensionUniqueName="[Datos1]" displayFolder="" count="0" memberValueDatatype="5" unbalanced="0"/>
    <cacheHierarchy uniqueName="[Datos1].[Otros ingresos (millones de US$)]" caption="Otros ingresos (millones de US$)" attribute="1" defaultMemberUniqueName="[Datos1].[Otros ingresos (millones de US$)].[All]" allUniqueName="[Datos1].[Otros ingresos (millones de US$)].[All]" dimensionUniqueName="[Datos1]" displayFolder="" count="0" memberValueDatatype="5" unbalanced="0"/>
    <cacheHierarchy uniqueName="[Datos1].[Itaipú]" caption="Itaipú" attribute="1" defaultMemberUniqueName="[Datos1].[Itaipú].[All]" allUniqueName="[Datos1].[Itaipú].[All]" dimensionUniqueName="[Datos1]" displayFolder="" count="0" memberValueDatatype="5" unbalanced="0"/>
    <cacheHierarchy uniqueName="[Datos1].[Itaipú (millones de US$)]" caption="Itaipú (millones de US$)" attribute="1" defaultMemberUniqueName="[Datos1].[Itaipú (millones de US$)].[All]" allUniqueName="[Datos1].[Itaipú (millones de US$)].[All]" dimensionUniqueName="[Datos1]" displayFolder="" count="0" memberValueDatatype="5" unbalanced="0"/>
    <cacheHierarchy uniqueName="[Datos1].[Itaipú acumulado por año (millones de US$)]" caption="Itaipú acumulado por año (millones de US$)" attribute="1" defaultMemberUniqueName="[Datos1].[Itaipú acumulado por año (millones de US$)].[All]" allUniqueName="[Datos1].[Itaipú acumulado por año (millones de US$)].[All]" dimensionUniqueName="[Datos1]" displayFolder="" count="0" memberValueDatatype="5" unbalanced="0"/>
    <cacheHierarchy uniqueName="[Datos1].[Yacyretá]" caption="Yacyretá" attribute="1" defaultMemberUniqueName="[Datos1].[Yacyretá].[All]" allUniqueName="[Datos1].[Yacyretá].[All]" dimensionUniqueName="[Datos1]" displayFolder="" count="0" memberValueDatatype="5" unbalanced="0"/>
    <cacheHierarchy uniqueName="[Datos1].[Yacyretá (en millones de US$)]" caption="Yacyretá (en millones de US$)" attribute="1" defaultMemberUniqueName="[Datos1].[Yacyretá (en millones de US$)].[All]" allUniqueName="[Datos1].[Yacyretá (en millones de US$)].[All]" dimensionUniqueName="[Datos1]" displayFolder="" count="0" memberValueDatatype="5" unbalanced="0"/>
    <cacheHierarchy uniqueName="[Datos1].[Yacyretá acumulado por año (millones de US$)]" caption="Yacyretá acumulado por año (millones de US$)" attribute="1" defaultMemberUniqueName="[Datos1].[Yacyretá acumulado por año (millones de US$)].[All]" allUniqueName="[Datos1].[Yacyretá acumulado por año (millones de US$)].[All]" dimensionUniqueName="[Datos1]" displayFolder="" count="0" memberValueDatatype="5" unbalanced="0"/>
    <cacheHierarchy uniqueName="[Datos1].[Otros Ingr.]" caption="Otros Ingr." attribute="1" defaultMemberUniqueName="[Datos1].[Otros Ingr.].[All]" allUniqueName="[Datos1].[Otros Ingr.].[All]" dimensionUniqueName="[Datos1]" displayFolder="" count="0" memberValueDatatype="5" unbalanced="0"/>
    <cacheHierarchy uniqueName="[Datos1].[Gasto Total (Obligado)]" caption="Gasto Total (Obligado)" attribute="1" defaultMemberUniqueName="[Datos1].[Gasto Total (Obligado)].[All]" allUniqueName="[Datos1].[Gasto Total (Obligado)].[All]" dimensionUniqueName="[Datos1]" displayFolder="" count="0" memberValueDatatype="5" unbalanced="0"/>
    <cacheHierarchy uniqueName="[Datos1].[Gasto Total (% del PIB)]" caption="Gasto Total (% del PIB)" attribute="1" defaultMemberUniqueName="[Datos1].[Gasto Total (% del PIB)].[All]" allUniqueName="[Datos1].[Gasto Total (% del PIB)].[All]" dimensionUniqueName="[Datos1]" displayFolder="" count="0" memberValueDatatype="5" unbalanced="0"/>
    <cacheHierarchy uniqueName="[Datos1].[Gasto total acumulado por año]" caption="Gasto total acumulado por año" attribute="1" defaultMemberUniqueName="[Datos1].[Gasto total acumulado por año].[All]" allUniqueName="[Datos1].[Gasto total acumulado por año].[All]" dimensionUniqueName="[Datos1]" displayFolder="" count="0" memberValueDatatype="5" unbalanced="0"/>
    <cacheHierarchy uniqueName="[Datos1].[Gasto Total suma 12 meses]" caption="Gasto Total suma 12 meses" attribute="1" defaultMemberUniqueName="[Datos1].[Gasto Total suma 12 meses].[All]" allUniqueName="[Datos1].[Gasto Total suma 12 meses].[All]" dimensionUniqueName="[Datos1]" displayFolder="" count="0" memberValueDatatype="5" unbalanced="0"/>
    <cacheHierarchy uniqueName="[Datos1].[% Var interanual gasto total]" caption="% Var interanual gasto total" attribute="1" defaultMemberUniqueName="[Datos1].[% Var interanual gasto total].[All]" allUniqueName="[Datos1].[% Var interanual gasto total].[All]" dimensionUniqueName="[Datos1]" displayFolder="" count="0" memberValueDatatype="5" unbalanced="0"/>
    <cacheHierarchy uniqueName="[Datos1].[% Var acumulado gasto total]" caption="% Var acumulado gasto total" attribute="1" defaultMemberUniqueName="[Datos1].[% Var acumulado gasto total].[All]" allUniqueName="[Datos1].[% Var acumulado gasto total].[All]" dimensionUniqueName="[Datos1]" displayFolder="" count="0" memberValueDatatype="5" unbalanced="0"/>
    <cacheHierarchy uniqueName="[Datos1].[% Var. Anualizado GT]" caption="% Var. Anualizado GT" attribute="1" defaultMemberUniqueName="[Datos1].[% Var. Anualizado GT].[All]" allUniqueName="[Datos1].[% Var. Anualizado GT].[All]" dimensionUniqueName="[Datos1]" displayFolder="" count="0" memberValueDatatype="5" unbalanced="0"/>
    <cacheHierarchy uniqueName="[Datos1].[Remuneración a los Empleados]" caption="Remuneración a los Empleados" attribute="1" defaultMemberUniqueName="[Datos1].[Remuneración a los Empleados].[All]" allUniqueName="[Datos1].[Remuneración a los Empleados].[All]" dimensionUniqueName="[Datos1]" displayFolder="" count="0" memberValueDatatype="5" unbalanced="0"/>
    <cacheHierarchy uniqueName="[Datos1].[Remun. Acum. Por año]" caption="Remun. Acum. Por año" attribute="1" defaultMemberUniqueName="[Datos1].[Remun. Acum. Por año].[All]" allUniqueName="[Datos1].[Remun. Acum. Por año].[All]" dimensionUniqueName="[Datos1]" displayFolder="" count="0" memberValueDatatype="5" unbalanced="0"/>
    <cacheHierarchy uniqueName="[Datos1].[Remun. Suma 12 meses]" caption="Remun. Suma 12 meses" attribute="1" defaultMemberUniqueName="[Datos1].[Remun. Suma 12 meses].[All]" allUniqueName="[Datos1].[Remun. Suma 12 meses].[All]" dimensionUniqueName="[Datos1]" displayFolder="" count="0" memberValueDatatype="5" unbalanced="0"/>
    <cacheHierarchy uniqueName="[Datos1].[% Var. Interanual Remun.]" caption="% Var. Interanual Remun." attribute="1" defaultMemberUniqueName="[Datos1].[% Var. Interanual Remun.].[All]" allUniqueName="[Datos1].[% Var. Interanual Remun.].[All]" dimensionUniqueName="[Datos1]" displayFolder="" count="0" memberValueDatatype="5" unbalanced="0"/>
    <cacheHierarchy uniqueName="[Datos1].[% Var. Acumulado Remun.]" caption="% Var. Acumulado Remun." attribute="1" defaultMemberUniqueName="[Datos1].[% Var. Acumulado Remun.].[All]" allUniqueName="[Datos1].[% Var. Acumulado Remun.].[All]" dimensionUniqueName="[Datos1]" displayFolder="" count="0" memberValueDatatype="5" unbalanced="0"/>
    <cacheHierarchy uniqueName="[Datos1].[% Var. Anualizado Remun.]" caption="% Var. Anualizado Remun." attribute="1" defaultMemberUniqueName="[Datos1].[% Var. Anualizado Remun.].[All]" allUniqueName="[Datos1].[% Var. Anualizado Remun.].[All]" dimensionUniqueName="[Datos1]" displayFolder="" count="0" memberValueDatatype="5" unbalanced="0"/>
    <cacheHierarchy uniqueName="[Datos1].[Sueldos]" caption="Sueldos" attribute="1" defaultMemberUniqueName="[Datos1].[Sueldos].[All]" allUniqueName="[Datos1].[Sueldos].[All]" dimensionUniqueName="[Datos1]" displayFolder="" count="0" memberValueDatatype="5" unbalanced="0"/>
    <cacheHierarchy uniqueName="[Datos1].[Otras remuneraciones]" caption="Otras remuneraciones" attribute="1" defaultMemberUniqueName="[Datos1].[Otras remuneraciones].[All]" allUniqueName="[Datos1].[Otras remuneraciones].[All]" dimensionUniqueName="[Datos1]" displayFolder="" count="0" memberValueDatatype="5" unbalanced="0"/>
    <cacheHierarchy uniqueName="[Datos1].[Uso de Bienes y Servicios]" caption="Uso de Bienes y Servicios" attribute="1" defaultMemberUniqueName="[Datos1].[Uso de Bienes y Servicios].[All]" allUniqueName="[Datos1].[Uso de Bienes y Servicios].[All]" dimensionUniqueName="[Datos1]" displayFolder="" count="0" memberValueDatatype="5" unbalanced="0"/>
    <cacheHierarchy uniqueName="[Datos1].[Intereses]" caption="Intereses" attribute="1" defaultMemberUniqueName="[Datos1].[Intereses].[All]" allUniqueName="[Datos1].[Intereses].[All]" dimensionUniqueName="[Datos1]" displayFolder="" count="0" memberValueDatatype="5" unbalanced="0"/>
    <cacheHierarchy uniqueName="[Datos1].[Intereses (millones de US$)]" caption="Intereses (millones de US$)" attribute="1" defaultMemberUniqueName="[Datos1].[Intereses (millones de US$)].[All]" allUniqueName="[Datos1].[Intereses (millones de US$)].[All]" dimensionUniqueName="[Datos1]" displayFolder="" count="0" memberValueDatatype="5" unbalanced="0"/>
    <cacheHierarchy uniqueName="[Datos1].[Intereses (% del PIB)]" caption="Intereses (% del PIB)" attribute="1" defaultMemberUniqueName="[Datos1].[Intereses (% del PIB)].[All]" allUniqueName="[Datos1].[Intereses (% del PIB)].[All]" dimensionUniqueName="[Datos1]" displayFolder="" count="0" memberValueDatatype="5" unbalanced="0"/>
    <cacheHierarchy uniqueName="[Datos1].[Donaciones (Gasto)]" caption="Donaciones (Gasto)" attribute="1" defaultMemberUniqueName="[Datos1].[Donaciones (Gasto)].[All]" allUniqueName="[Datos1].[Donaciones (Gasto)].[All]" dimensionUniqueName="[Datos1]" displayFolder="" count="0" memberValueDatatype="5" unbalanced="0"/>
    <cacheHierarchy uniqueName="[Datos1].[Prestaciones Sociales]" caption="Prestaciones Sociales" attribute="1" defaultMemberUniqueName="[Datos1].[Prestaciones Sociales].[All]" allUniqueName="[Datos1].[Prestaciones Sociales].[All]" dimensionUniqueName="[Datos1]" displayFolder="" count="0" memberValueDatatype="5" unbalanced="0"/>
    <cacheHierarchy uniqueName="[Datos1].[Otros Gastos]" caption="Otros Gastos" attribute="1" defaultMemberUniqueName="[Datos1].[Otros Gastos].[All]" allUniqueName="[Datos1].[Otros Gastos].[All]" dimensionUniqueName="[Datos1]" displayFolder="" count="0" memberValueDatatype="5" unbalanced="0"/>
    <cacheHierarchy uniqueName="[Datos1].[Resultado Operativo Neto]" caption="Resultado Operativo Neto" attribute="1" defaultMemberUniqueName="[Datos1].[Resultado Operativo Neto].[All]" allUniqueName="[Datos1].[Resultado Operativo Neto].[All]" dimensionUniqueName="[Datos1]" displayFolder="" count="0" memberValueDatatype="5" unbalanced="0"/>
    <cacheHierarchy uniqueName="[Datos1].[RON acumulado por año]" caption="RON acumulado por año" attribute="1" defaultMemberUniqueName="[Datos1].[RON acumulado por año].[All]" allUniqueName="[Datos1].[RON acumulado por año].[All]" dimensionUniqueName="[Datos1]" displayFolder="" count="0" memberValueDatatype="5" unbalanced="0"/>
    <cacheHierarchy uniqueName="[Datos1].[RON acumulado 12 meses]" caption="RON acumulado 12 meses" attribute="1" defaultMemberUniqueName="[Datos1].[RON acumulado 12 meses].[All]" allUniqueName="[Datos1].[RON acumulado 12 meses].[All]" dimensionUniqueName="[Datos1]" displayFolder="" count="0" memberValueDatatype="5" unbalanced="0"/>
    <cacheHierarchy uniqueName="[Datos1].[% Var interanual RON]" caption="% Var interanual RON" attribute="1" defaultMemberUniqueName="[Datos1].[% Var interanual RON].[All]" allUniqueName="[Datos1].[% Var interanual RON].[All]" dimensionUniqueName="[Datos1]" displayFolder="" count="0" memberValueDatatype="5" unbalanced="0"/>
    <cacheHierarchy uniqueName="[Datos1].[% Var acumulado RON]" caption="% Var acumulado RON" attribute="1" defaultMemberUniqueName="[Datos1].[% Var acumulado RON].[All]" allUniqueName="[Datos1].[% Var acumulado RON].[All]" dimensionUniqueName="[Datos1]" displayFolder="" count="0" memberValueDatatype="5" unbalanced="0"/>
    <cacheHierarchy uniqueName="[Datos1].[% Var anualizado]" caption="% Var anualizado" attribute="1" defaultMemberUniqueName="[Datos1].[% Var anualizado].[All]" allUniqueName="[Datos1].[% Var anualizado].[All]" dimensionUniqueName="[Datos1]" displayFolder="" count="0" memberValueDatatype="5" unbalanced="0"/>
    <cacheHierarchy uniqueName="[Datos1].[RON (% del PIB)]" caption="RON (% del PIB)" attribute="1" defaultMemberUniqueName="[Datos1].[RON (% del PIB)].[All]" allUniqueName="[Datos1].[RON (% del PIB)].[All]" dimensionUniqueName="[Datos1]" displayFolder="" count="0" memberValueDatatype="5" unbalanced="0"/>
    <cacheHierarchy uniqueName="[Datos1].[RON anualizado (% del PIB)]" caption="RON anualizado (% del PIB)" attribute="1" defaultMemberUniqueName="[Datos1].[RON anualizado (% del PIB)].[All]" allUniqueName="[Datos1].[RON anualizado (% del PIB)].[All]" dimensionUniqueName="[Datos1]" displayFolder="" count="0" memberValueDatatype="5" unbalanced="0"/>
    <cacheHierarchy uniqueName="[Datos1].[Adquisición Neta de Activos no Financieros]" caption="Adquisición Neta de Activos no Financieros" attribute="1" defaultMemberUniqueName="[Datos1].[Adquisición Neta de Activos no Financieros].[All]" allUniqueName="[Datos1].[Adquisición Neta de Activos no Financieros].[All]" dimensionUniqueName="[Datos1]" displayFolder="" count="0" memberValueDatatype="5" unbalanced="0"/>
    <cacheHierarchy uniqueName="[Datos1].[ANANF acumulado por año]" caption="ANANF acumulado por año" attribute="1" defaultMemberUniqueName="[Datos1].[ANANF acumulado por año].[All]" allUniqueName="[Datos1].[ANANF acumulado por año].[All]" dimensionUniqueName="[Datos1]" displayFolder="" count="0" memberValueDatatype="5" unbalanced="0"/>
    <cacheHierarchy uniqueName="[Datos1].[ANANF acumulado 12 meses]" caption="ANANF acumulado 12 meses" attribute="1" defaultMemberUniqueName="[Datos1].[ANANF acumulado 12 meses].[All]" allUniqueName="[Datos1].[ANANF acumulado 12 meses].[All]" dimensionUniqueName="[Datos1]" displayFolder="" count="0" memberValueDatatype="5" unbalanced="0"/>
    <cacheHierarchy uniqueName="[Datos1].[% Var interanual ANANF]" caption="% Var interanual ANANF" attribute="1" defaultMemberUniqueName="[Datos1].[% Var interanual ANANF].[All]" allUniqueName="[Datos1].[% Var interanual ANANF].[All]" dimensionUniqueName="[Datos1]" displayFolder="" count="0" memberValueDatatype="5" unbalanced="0"/>
    <cacheHierarchy uniqueName="[Datos1].[% Var acumulado por año ANANF]" caption="% Var acumulado por año ANANF" attribute="1" defaultMemberUniqueName="[Datos1].[% Var acumulado por año ANANF].[All]" allUniqueName="[Datos1].[% Var acumulado por año ANANF].[All]" dimensionUniqueName="[Datos1]" displayFolder="" count="0" memberValueDatatype="5" unbalanced="0"/>
    <cacheHierarchy uniqueName="[Datos1].[% Var anualizado ANANF]" caption="% Var anualizado ANANF" attribute="1" defaultMemberUniqueName="[Datos1].[% Var anualizado ANANF].[All]" allUniqueName="[Datos1].[% Var anualizado ANANF].[All]" dimensionUniqueName="[Datos1]" displayFolder="" count="0" memberValueDatatype="5" unbalanced="0"/>
    <cacheHierarchy uniqueName="[Datos1].[ANANF (mm US$)]" caption="ANANF (mm US$)" attribute="1" defaultMemberUniqueName="[Datos1].[ANANF (mm US$)].[All]" allUniqueName="[Datos1].[ANANF (mm US$)].[All]" dimensionUniqueName="[Datos1]" displayFolder="" count="0" memberValueDatatype="5" unbalanced="0"/>
    <cacheHierarchy uniqueName="[Datos1].[ANANF (% del PIB)]" caption="ANANF (% del PIB)" attribute="1" defaultMemberUniqueName="[Datos1].[ANANF (% del PIB)].[All]" allUniqueName="[Datos1].[ANANF (% del PIB)].[All]" dimensionUniqueName="[Datos1]" displayFolder="" count="0" memberValueDatatype="5" unbalanced="0"/>
    <cacheHierarchy uniqueName="[Datos1].[ANANF acum. Por año (% del PIB)]" caption="ANANF acum. Por año (% del PIB)" attribute="1" defaultMemberUniqueName="[Datos1].[ANANF acum. Por año (% del PIB)].[All]" allUniqueName="[Datos1].[ANANF acum. Por año (% del PIB)].[All]" dimensionUniqueName="[Datos1]" displayFolder="" count="0" memberValueDatatype="5" unbalanced="0"/>
    <cacheHierarchy uniqueName="[Datos1].[ANANF anualizado (% del PIB)]" caption="ANANF anualizado (% del PIB)" attribute="1" defaultMemberUniqueName="[Datos1].[ANANF anualizado (% del PIB)].[All]" allUniqueName="[Datos1].[ANANF anualizado (% del PIB)].[All]" dimensionUniqueName="[Datos1]" displayFolder="" count="0" memberValueDatatype="5" unbalanced="0"/>
    <cacheHierarchy uniqueName="[Datos1].[MOPC]" caption="MOPC" attribute="1" defaultMemberUniqueName="[Datos1].[MOPC].[All]" allUniqueName="[Datos1].[MOPC].[All]" dimensionUniqueName="[Datos1]" displayFolder="" count="0" memberValueDatatype="5" unbalanced="0"/>
    <cacheHierarchy uniqueName="[Datos1].[MOPC (mm US$)]" caption="MOPC (mm US$)" attribute="1" defaultMemberUniqueName="[Datos1].[MOPC (mm US$)].[All]" allUniqueName="[Datos1].[MOPC (mm US$)].[All]" dimensionUniqueName="[Datos1]" displayFolder="" count="0" memberValueDatatype="5" unbalanced="0"/>
    <cacheHierarchy uniqueName="[Datos1].[Otras entidades]" caption="Otras entidades" attribute="1" defaultMemberUniqueName="[Datos1].[Otras entidades].[All]" allUniqueName="[Datos1].[Otras entidades].[All]" dimensionUniqueName="[Datos1]" displayFolder="" count="0" memberValueDatatype="5" unbalanced="0"/>
    <cacheHierarchy uniqueName="[Datos1].[Otras entidades (mm US$)]" caption="Otras entidades (mm US$)" attribute="1" defaultMemberUniqueName="[Datos1].[Otras entidades (mm US$)].[All]" allUniqueName="[Datos1].[Otras entidades (mm US$)].[All]" dimensionUniqueName="[Datos1]" displayFolder="" count="0" memberValueDatatype="5" unbalanced="0"/>
    <cacheHierarchy uniqueName="[Datos1].[Resultado Fiscal (miles de millones de G.)]" caption="Resultado Fiscal (miles de millones de G.)" attribute="1" defaultMemberUniqueName="[Datos1].[Resultado Fiscal (miles de millones de G.)].[All]" allUniqueName="[Datos1].[Resultado Fiscal (miles de millones de G.)].[All]" dimensionUniqueName="[Datos1]" displayFolder="" count="0" memberValueDatatype="5" unbalanced="0"/>
    <cacheHierarchy uniqueName="[Datos1].[Resultado Fiscal acumulado por año]" caption="Resultado Fiscal acumulado por año" attribute="1" defaultMemberUniqueName="[Datos1].[Resultado Fiscal acumulado por año].[All]" allUniqueName="[Datos1].[Resultado Fiscal acumulado por año].[All]" dimensionUniqueName="[Datos1]" displayFolder="" count="0" memberValueDatatype="5" unbalanced="0"/>
    <cacheHierarchy uniqueName="[Datos1].[Resultado fiscal anualizado]" caption="Resultado fiscal anualizado" attribute="1" defaultMemberUniqueName="[Datos1].[Resultado fiscal anualizado].[All]" allUniqueName="[Datos1].[Resultado fiscal anualizado].[All]" dimensionUniqueName="[Datos1]" displayFolder="" count="0" memberValueDatatype="5" unbalanced="0"/>
    <cacheHierarchy uniqueName="[Datos1].[Resultado Fiscal (millones de US$)]" caption="Resultado Fiscal (millones de US$)" attribute="1" defaultMemberUniqueName="[Datos1].[Resultado Fiscal (millones de US$)].[All]" allUniqueName="[Datos1].[Resultado Fiscal (millones de US$)].[All]" dimensionUniqueName="[Datos1]" displayFolder="" count="0" memberValueDatatype="5" unbalanced="0"/>
    <cacheHierarchy uniqueName="[Datos1].[Resultado Fiscal anualizado (millones de US$)]" caption="Resultado Fiscal anualizado (millones de US$)" attribute="1" defaultMemberUniqueName="[Datos1].[Resultado Fiscal anualizado (millones de US$)].[All]" allUniqueName="[Datos1].[Resultado Fiscal anualizado (millones de US$)].[All]" dimensionUniqueName="[Datos1]" displayFolder="" count="0" memberValueDatatype="5" unbalanced="0"/>
    <cacheHierarchy uniqueName="[Datos1].[% Var interanual Resultado Fiscal]" caption="% Var interanual Resultado Fiscal" attribute="1" defaultMemberUniqueName="[Datos1].[% Var interanual Resultado Fiscal].[All]" allUniqueName="[Datos1].[% Var interanual Resultado Fiscal].[All]" dimensionUniqueName="[Datos1]" displayFolder="" count="0" memberValueDatatype="5" unbalanced="0"/>
    <cacheHierarchy uniqueName="[Datos1].[% Var acumulado Resultado Fiscal]" caption="% Var acumulado Resultado Fiscal" attribute="1" defaultMemberUniqueName="[Datos1].[% Var acumulado Resultado Fiscal].[All]" allUniqueName="[Datos1].[% Var acumulado Resultado Fiscal].[All]" dimensionUniqueName="[Datos1]" displayFolder="" count="0" memberValueDatatype="5" unbalanced="0"/>
    <cacheHierarchy uniqueName="[Datos1].[% Var anualizado Resultado Fiscal]" caption="% Var anualizado Resultado Fiscal" attribute="1" defaultMemberUniqueName="[Datos1].[% Var anualizado Resultado Fiscal].[All]" allUniqueName="[Datos1].[% Var anualizado Resultado Fiscal].[All]" dimensionUniqueName="[Datos1]" displayFolder="" count="0" memberValueDatatype="5" unbalanced="0"/>
    <cacheHierarchy uniqueName="[Datos1].[Resultado Fiscal (% del PIB)]" caption="Resultado Fiscal (% del PIB)" attribute="1" defaultMemberUniqueName="[Datos1].[Resultado Fiscal (% del PIB)].[All]" allUniqueName="[Datos1].[Resultado Fiscal (% del PIB)].[All]" dimensionUniqueName="[Datos1]" displayFolder="" count="0" memberValueDatatype="5" unbalanced="0"/>
    <cacheHierarchy uniqueName="[Datos1].[Resultado fiscal anualizado (% del PIB)]" caption="Resultado fiscal anualizado (% del PIB)" attribute="1" defaultMemberUniqueName="[Datos1].[Resultado fiscal anualizado (% del PIB)].[All]" allUniqueName="[Datos1].[Resultado fiscal anualizado (% del PIB)].[All]" dimensionUniqueName="[Datos1]" displayFolder="" count="0" memberValueDatatype="5" unbalanced="0"/>
    <cacheHierarchy uniqueName="[Datos1].[SSPP financiados con Ingresos Tributarios]" caption="SSPP financiados con Ingresos Tributarios" attribute="1" defaultMemberUniqueName="[Datos1].[SSPP financiados con Ingresos Tributarios].[All]" allUniqueName="[Datos1].[SSPP financiados con Ingresos Tributarios].[All]" dimensionUniqueName="[Datos1]" displayFolder="" count="0" memberValueDatatype="5" unbalanced="0"/>
    <cacheHierarchy uniqueName="[Datos1].[Binacionales]" caption="Binacionales" attribute="1" defaultMemberUniqueName="[Datos1].[Binacionales].[All]" allUniqueName="[Datos1].[Binacionales].[All]" dimensionUniqueName="[Datos1]" displayFolder="" count="0" memberValueDatatype="5" unbalanced="0"/>
    <cacheHierarchy uniqueName="[Datos1].[Resultado fiscal primario]" caption="Resultado fiscal primario" attribute="1" defaultMemberUniqueName="[Datos1].[Resultado fiscal primario].[All]" allUniqueName="[Datos1].[Resultado fiscal primario].[All]" dimensionUniqueName="[Datos1]" displayFolder="" count="0" memberValueDatatype="5" unbalanced="0"/>
    <cacheHierarchy uniqueName="[Datos1].[Resultado fiscal primario (% del PIB)]" caption="Resultado fiscal primario (% del PIB)" attribute="1" defaultMemberUniqueName="[Datos1].[Resultado fiscal primario (% del PIB)].[All]" allUniqueName="[Datos1].[Resultado fiscal primario (% del PIB)].[All]" dimensionUniqueName="[Datos1]" displayFolder="" count="0" memberValueDatatype="5" unbalanced="0"/>
    <cacheHierarchy uniqueName="[Datos1].[Salarios Ley de Emergencia]" caption="Salarios Ley de Emergencia" attribute="1" defaultMemberUniqueName="[Datos1].[Salarios Ley de Emergencia].[All]" allUniqueName="[Datos1].[Salarios Ley de Emergencia].[All]" dimensionUniqueName="[Datos1]" displayFolder="" count="0" memberValueDatatype="5" unbalanced="0"/>
    <cacheHierarchy uniqueName="[Datos1].[FFPP]" caption="FFPP" attribute="1" defaultMemberUniqueName="[Datos1].[FFPP].[All]" allUniqueName="[Datos1].[FFPP].[All]" dimensionUniqueName="[Datos1]" displayFolder="" count="0" memberValueDatatype="5" unbalanced="0"/>
    <cacheHierarchy uniqueName="[Datos1].[MEC]" caption="MEC" attribute="1" defaultMemberUniqueName="[Datos1].[MEC].[All]" allUniqueName="[Datos1].[MEC].[All]" dimensionUniqueName="[Datos1]" displayFolder="" count="0" memberValueDatatype="5" unbalanced="0"/>
    <cacheHierarchy uniqueName="[Datos1].[MSPBS]" caption="MSPBS" attribute="1" defaultMemberUniqueName="[Datos1].[MSPBS].[All]" allUniqueName="[Datos1].[MSPBS].[All]" dimensionUniqueName="[Datos1]" displayFolder="" count="0" memberValueDatatype="5" unbalanced="0"/>
    <cacheHierarchy uniqueName="[Datos1].[Hospital de Clínicas]" caption="Hospital de Clínicas" attribute="1" defaultMemberUniqueName="[Datos1].[Hospital de Clínicas].[All]" allUniqueName="[Datos1].[Hospital de Clínicas].[All]" dimensionUniqueName="[Datos1]" displayFolder="" count="0" memberValueDatatype="5" unbalanced="0"/>
    <cacheHierarchy uniqueName="[Datos1].[Resultado Operativo Primario]" caption="Resultado Operativo Primario" attribute="1" defaultMemberUniqueName="[Datos1].[Resultado Operativo Primario].[All]" allUniqueName="[Datos1].[Resultado Operativo Primario].[All]" dimensionUniqueName="[Datos1]" displayFolder="" count="0" memberValueDatatype="5" unbalanced="0"/>
    <cacheHierarchy uniqueName="[Datos1].[RON Primario (% del PIB)]" caption="RON Primario (% del PIB)" attribute="1" defaultMemberUniqueName="[Datos1].[RON Primario (% del PIB)].[All]" allUniqueName="[Datos1].[RON Primario (% del PIB)].[All]" dimensionUniqueName="[Datos1]" displayFolder="" count="0" memberValueDatatype="5" unbalanced="0"/>
    <cacheHierarchy uniqueName="[Datos1].[Gasto+Inversión]" caption="Gasto+Inversión" attribute="1" defaultMemberUniqueName="[Datos1].[Gasto+Inversión].[All]" allUniqueName="[Datos1].[Gasto+Inversión].[All]" dimensionUniqueName="[Datos1]" displayFolder="" count="0" memberValueDatatype="5" unbalanced="0"/>
    <cacheHierarchy uniqueName="[Datos1].[Gasto+Inversión (% PIB)]" caption="Gasto+Inversión (% PIB)" attribute="1" defaultMemberUniqueName="[Datos1].[Gasto+Inversión (% PIB)].[All]" allUniqueName="[Datos1].[Gasto+Inversión (% PIB)].[All]" dimensionUniqueName="[Datos1]" displayFolder="" count="0" memberValueDatatype="5" unbalanced="0"/>
    <cacheHierarchy uniqueName="[Datos1].[MH]" caption="MH" attribute="1" defaultMemberUniqueName="[Datos1].[MH].[All]" allUniqueName="[Datos1].[MH].[All]" dimensionUniqueName="[Datos1]" displayFolder="" count="0" memberValueDatatype="5" unbalanced="0"/>
    <cacheHierarchy uniqueName="[Datos1].[MJ]" caption="MJ" attribute="1" defaultMemberUniqueName="[Datos1].[MJ].[All]" allUniqueName="[Datos1].[MJ].[All]" dimensionUniqueName="[Datos1]" displayFolder="" count="0" memberValueDatatype="5" unbalanced="0"/>
    <cacheHierarchy uniqueName="[Datos1].[MTESS]" caption="MTESS" attribute="1" defaultMemberUniqueName="[Datos1].[MTESS].[All]" allUniqueName="[Datos1].[MTESS].[All]" dimensionUniqueName="[Datos1]" displayFolder="" count="0" memberValueDatatype="5" unbalanced="0"/>
    <cacheHierarchy uniqueName="[Meses].[Nro.]" caption="Nro." attribute="1" defaultMemberUniqueName="[Meses].[Nro.].[All]" allUniqueName="[Meses].[Nro.].[All]" dimensionUniqueName="[Meses]" displayFolder="" count="0" memberValueDatatype="20" unbalanced="0"/>
    <cacheHierarchy uniqueName="[Meses].[Mes]" caption="Mes" attribute="1" defaultMemberUniqueName="[Meses].[Mes].[All]" allUniqueName="[Meses].[Mes].[All]" dimensionUniqueName="[Meses]" displayFolder="" count="0" memberValueDatatype="130" unbalanced="0"/>
    <cacheHierarchy uniqueName="[Measures].[Ingreso total]" caption="Ingreso total" measure="1" displayFolder="" measureGroup="Datos1" count="0"/>
    <cacheHierarchy uniqueName="[Measures].[Ingreso periodo anterior]" caption="Ingreso periodo anterior" measure="1" displayFolder="" measureGroup="Datos1" count="0"/>
    <cacheHierarchy uniqueName="[Measures].[Resto]" caption="Resto" measure="1" displayFolder="" measureGroup="Datos1" count="0"/>
    <cacheHierarchy uniqueName="[Measures].[SSPP/Ingresos Tribuarios]" caption="SSPP/Ingresos Tribuarios" measure="1" displayFolder="" measureGroup="Datos1" count="0"/>
    <cacheHierarchy uniqueName="[Measures].[% Var ingreso total]" caption="% Var ingreso total" measure="1" displayFolder="" measureGroup="Datos1" count="0"/>
    <cacheHierarchy uniqueName="[Measures].[__XL_Count Datos1]" caption="__XL_Count Datos1" measure="1" displayFolder="" measureGroup="Datos1" count="0" hidden="1"/>
    <cacheHierarchy uniqueName="[Measures].[__XL_Count Calendario]" caption="__XL_Count Calendario" measure="1" displayFolder="" measureGroup="Calendario" count="0" hidden="1"/>
    <cacheHierarchy uniqueName="[Measures].[__XL_Count Tabla2]" caption="__XL_Count Tabla2" measure="1" displayFolder="" measureGroup="Meses" count="0" hidden="1"/>
    <cacheHierarchy uniqueName="[Measures].[__No hay medidas definidas]" caption="__No hay medidas definidas" measure="1" displayFolder="" count="0" hidden="1"/>
    <cacheHierarchy uniqueName="[Measures].[Suma de Ingreso Total (Recaudado)]" caption="Suma de Ingreso Total (Recaudado)" measure="1" displayFolder="" measureGroup="Datos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Suma de Ingresos Tributarios]" caption="Suma de Ingresos Tributarios" measure="1" displayFolder="" measureGroup="Datos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uma de Binacionales]" caption="Suma de Binacionales" measure="1" displayFolder="" measureGroup="Datos1" count="0" hidden="1">
      <extLst>
        <ext xmlns:x15="http://schemas.microsoft.com/office/spreadsheetml/2010/11/main" uri="{B97F6D7D-B522-45F9-BDA1-12C45D357490}">
          <x15:cacheHierarchy aggregatedColumn="104"/>
        </ext>
      </extLst>
    </cacheHierarchy>
    <cacheHierarchy uniqueName="[Measures].[Suma de Presión Tributaria]" caption="Suma de Presión Tributaria" measure="1" displayFolder="" measureGroup="Datos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uma de SET]" caption="Suma de SET" measure="1" displayFolder="" measureGroup="Datos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DNA]" caption="Suma de DNA" measure="1" displayFolder="" measureGroup="Datos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% Var. Anualizado SET]" caption="Suma de % Var. Anualizado SET" measure="1" displayFolder="" measureGroup="Datos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% Var. Anualizado DNA]" caption="Suma de % Var. Anualizado DNA" measure="1" displayFolder="" measureGroup="Datos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Itaipú (millones de US$)]" caption="Suma de Itaipú (millones de US$)" measure="1" displayFolder="" measureGroup="Datos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Yacyretá (en millones de US$)]" caption="Suma de Yacyretá (en millones de US$)" measure="1" displayFolder="" measureGroup="Datos1" count="0" hidden="1">
      <extLst>
        <ext xmlns:x15="http://schemas.microsoft.com/office/spreadsheetml/2010/11/main" uri="{B97F6D7D-B522-45F9-BDA1-12C45D357490}">
          <x15:cacheHierarchy aggregatedColumn="46"/>
        </ext>
      </extLst>
    </cacheHierarchy>
    <cacheHierarchy uniqueName="[Measures].[Suma de Gasto Total (Obligado)]" caption="Suma de Gasto Total (Obligado)" measure="1" displayFolder="" measureGroup="Datos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49"/>
        </ext>
      </extLst>
    </cacheHierarchy>
    <cacheHierarchy uniqueName="[Measures].[Suma de Remuneración a los Empleados]" caption="Suma de Remuneración a los Empleados" measure="1" displayFolder="" measureGroup="Datos1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56"/>
        </ext>
      </extLst>
    </cacheHierarchy>
    <cacheHierarchy uniqueName="[Measures].[Suma de Uso de Bienes y Servicios]" caption="Suma de Uso de Bienes y Servicios" measure="1" displayFolder="" measureGroup="Datos1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64"/>
        </ext>
      </extLst>
    </cacheHierarchy>
    <cacheHierarchy uniqueName="[Measures].[Suma de Intereses]" caption="Suma de Intereses" measure="1" displayFolder="" measureGroup="Datos1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65"/>
        </ext>
      </extLst>
    </cacheHierarchy>
    <cacheHierarchy uniqueName="[Measures].[Suma de Donaciones (Gasto)]" caption="Suma de Donaciones (Gasto)" measure="1" displayFolder="" measureGroup="Datos1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68"/>
        </ext>
      </extLst>
    </cacheHierarchy>
    <cacheHierarchy uniqueName="[Measures].[Suma de Prestaciones Sociales]" caption="Suma de Prestaciones Sociales" measure="1" displayFolder="" measureGroup="Datos1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69"/>
        </ext>
      </extLst>
    </cacheHierarchy>
    <cacheHierarchy uniqueName="[Measures].[Suma de Otros Gastos]" caption="Suma de Otros Gastos" measure="1" displayFolder="" measureGroup="Datos1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70"/>
        </ext>
      </extLst>
    </cacheHierarchy>
    <cacheHierarchy uniqueName="[Measures].[Suma de RON (% del PIB)]" caption="Suma de RON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77"/>
        </ext>
      </extLst>
    </cacheHierarchy>
    <cacheHierarchy uniqueName="[Measures].[Suma de MOPC (mm US$)]" caption="Suma de MOPC (mm US$)" measure="1" displayFolder="" measureGroup="Datos1" count="0" hidden="1">
      <extLst>
        <ext xmlns:x15="http://schemas.microsoft.com/office/spreadsheetml/2010/11/main" uri="{B97F6D7D-B522-45F9-BDA1-12C45D357490}">
          <x15:cacheHierarchy aggregatedColumn="90"/>
        </ext>
      </extLst>
    </cacheHierarchy>
    <cacheHierarchy uniqueName="[Measures].[Suma de Otras entidades (mm US$)]" caption="Suma de Otras entidades (mm US$)" measure="1" displayFolder="" measureGroup="Datos1" count="0" hidden="1">
      <extLst>
        <ext xmlns:x15="http://schemas.microsoft.com/office/spreadsheetml/2010/11/main" uri="{B97F6D7D-B522-45F9-BDA1-12C45D357490}">
          <x15:cacheHierarchy aggregatedColumn="92"/>
        </ext>
      </extLst>
    </cacheHierarchy>
    <cacheHierarchy uniqueName="[Measures].[Suma de ANANF (mm US$)]" caption="Suma de ANANF (mm US$)" measure="1" displayFolder="" measureGroup="Datos1" count="0" hidden="1">
      <extLst>
        <ext xmlns:x15="http://schemas.microsoft.com/office/spreadsheetml/2010/11/main" uri="{B97F6D7D-B522-45F9-BDA1-12C45D357490}">
          <x15:cacheHierarchy aggregatedColumn="85"/>
        </ext>
      </extLst>
    </cacheHierarchy>
    <cacheHierarchy uniqueName="[Measures].[Suma de Resultado Fiscal (% del PIB)]" caption="Suma de Resultado Fiscal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01"/>
        </ext>
      </extLst>
    </cacheHierarchy>
    <cacheHierarchy uniqueName="[Measures].[Suma de SSPP financiados con Ingresos Tributarios]" caption="Suma de SSPP financiados con Ingresos Tributarios" measure="1" displayFolder="" measureGroup="Datos1" count="0" hidden="1">
      <extLst>
        <ext xmlns:x15="http://schemas.microsoft.com/office/spreadsheetml/2010/11/main" uri="{B97F6D7D-B522-45F9-BDA1-12C45D357490}">
          <x15:cacheHierarchy aggregatedColumn="103"/>
        </ext>
      </extLst>
    </cacheHierarchy>
    <cacheHierarchy uniqueName="[Measures].[Suma de Resultado fiscal primario (% del PIB)]" caption="Suma de Resultado fiscal primari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06"/>
        </ext>
      </extLst>
    </cacheHierarchy>
    <cacheHierarchy uniqueName="[Measures].[Suma de RON anualizado (% del PIB)]" caption="Suma de RON anualizad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78"/>
        </ext>
      </extLst>
    </cacheHierarchy>
    <cacheHierarchy uniqueName="[Measures].[Suma de ANANF anualizado (% del PIB)]" caption="Suma de ANANF anualizad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88"/>
        </ext>
      </extLst>
    </cacheHierarchy>
    <cacheHierarchy uniqueName="[Measures].[Suma de Resultado fiscal anualizado (% del PIB)]" caption="Suma de Resultado fiscal anualizad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02"/>
        </ext>
      </extLst>
    </cacheHierarchy>
    <cacheHierarchy uniqueName="[Measures].[Suma de ANANF (% del PIB)]" caption="Suma de ANANF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86"/>
        </ext>
      </extLst>
    </cacheHierarchy>
    <cacheHierarchy uniqueName="[Measures].[Suma de IT Suma 12 meses]" caption="Suma de IT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Suma de Tributarios suma 12 meses]" caption="Suma de Tributarios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Suma de SET suma 12 meses]" caption="Suma de SET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DNA suma 12 meses]" caption="Suma de DNA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Gasto Total suma 12 meses]" caption="Suma de Gasto Total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52"/>
        </ext>
      </extLst>
    </cacheHierarchy>
    <cacheHierarchy uniqueName="[Measures].[Suma de RON acumulado 12 meses]" caption="Suma de RON acumulado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73"/>
        </ext>
      </extLst>
    </cacheHierarchy>
    <cacheHierarchy uniqueName="[Measures].[Suma de ANANF acumulado 12 meses]" caption="Suma de ANANF acumulado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81"/>
        </ext>
      </extLst>
    </cacheHierarchy>
    <cacheHierarchy uniqueName="[Measures].[Suma de Resultado fiscal anualizado]" caption="Suma de Resultado fiscal anualizado" measure="1" displayFolder="" measureGroup="Datos1" count="0" hidden="1">
      <extLst>
        <ext xmlns:x15="http://schemas.microsoft.com/office/spreadsheetml/2010/11/main" uri="{B97F6D7D-B522-45F9-BDA1-12C45D357490}">
          <x15:cacheHierarchy aggregatedColumn="95"/>
        </ext>
      </extLst>
    </cacheHierarchy>
    <cacheHierarchy uniqueName="[Measures].[Suma de % Var interanual]" caption="Suma de % Var interanual" measure="1" displayFolder="" measureGroup="Datos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a de % Var. Interanual Tributarios]" caption="Suma de % Var. Interanual Tributarios" measure="1" displayFolder="" measureGroup="Datos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a de % Var. Interanual Remun.]" caption="Suma de % Var. Interanual Remun." measure="1" displayFolder="" measureGroup="Datos1" count="0" hidden="1">
      <extLst>
        <ext xmlns:x15="http://schemas.microsoft.com/office/spreadsheetml/2010/11/main" uri="{B97F6D7D-B522-45F9-BDA1-12C45D357490}">
          <x15:cacheHierarchy aggregatedColumn="59"/>
        </ext>
      </extLst>
    </cacheHierarchy>
    <cacheHierarchy uniqueName="[Measures].[Suma de % Var. Acumulado Remun.]" caption="Suma de % Var. Acumulado Remun." measure="1" displayFolder="" measureGroup="Datos1" count="0" hidden="1">
      <extLst>
        <ext xmlns:x15="http://schemas.microsoft.com/office/spreadsheetml/2010/11/main" uri="{B97F6D7D-B522-45F9-BDA1-12C45D357490}">
          <x15:cacheHierarchy aggregatedColumn="60"/>
        </ext>
      </extLst>
    </cacheHierarchy>
    <cacheHierarchy uniqueName="[Measures].[Suma de Sueldos]" caption="Suma de Sueldos" measure="1" displayFolder="" measureGroup="Datos1" count="0" hidden="1">
      <extLst>
        <ext xmlns:x15="http://schemas.microsoft.com/office/spreadsheetml/2010/11/main" uri="{B97F6D7D-B522-45F9-BDA1-12C45D357490}">
          <x15:cacheHierarchy aggregatedColumn="62"/>
        </ext>
      </extLst>
    </cacheHierarchy>
    <cacheHierarchy uniqueName="[Measures].[Suma de Otras remuneraciones]" caption="Suma de Otras remuneraciones" measure="1" displayFolder="" measureGroup="Datos1" count="0" hidden="1">
      <extLst>
        <ext xmlns:x15="http://schemas.microsoft.com/office/spreadsheetml/2010/11/main" uri="{B97F6D7D-B522-45F9-BDA1-12C45D357490}">
          <x15:cacheHierarchy aggregatedColumn="63"/>
        </ext>
      </extLst>
    </cacheHierarchy>
    <cacheHierarchy uniqueName="[Measures].[Suma de Salarios Ley de Emergencia]" caption="Suma de Salarios Ley de Emergencia" measure="1" displayFolder="" measureGroup="Datos1" count="0" hidden="1">
      <extLst>
        <ext xmlns:x15="http://schemas.microsoft.com/office/spreadsheetml/2010/11/main" uri="{B97F6D7D-B522-45F9-BDA1-12C45D357490}">
          <x15:cacheHierarchy aggregatedColumn="107"/>
        </ext>
      </extLst>
    </cacheHierarchy>
    <cacheHierarchy uniqueName="[Measures].[Suma de FFPP]" caption="Suma de FFPP" measure="1" displayFolder="" measureGroup="Datos1" count="0" hidden="1">
      <extLst>
        <ext xmlns:x15="http://schemas.microsoft.com/office/spreadsheetml/2010/11/main" uri="{B97F6D7D-B522-45F9-BDA1-12C45D357490}">
          <x15:cacheHierarchy aggregatedColumn="108"/>
        </ext>
      </extLst>
    </cacheHierarchy>
    <cacheHierarchy uniqueName="[Measures].[Suma de MEC]" caption="Suma de MEC" measure="1" displayFolder="" measureGroup="Datos1" count="0" hidden="1">
      <extLst>
        <ext xmlns:x15="http://schemas.microsoft.com/office/spreadsheetml/2010/11/main" uri="{B97F6D7D-B522-45F9-BDA1-12C45D357490}">
          <x15:cacheHierarchy aggregatedColumn="109"/>
        </ext>
      </extLst>
    </cacheHierarchy>
    <cacheHierarchy uniqueName="[Measures].[Suma de MSPBS]" caption="Suma de MSPBS" measure="1" displayFolder="" measureGroup="Datos1" count="0" hidden="1">
      <extLst>
        <ext xmlns:x15="http://schemas.microsoft.com/office/spreadsheetml/2010/11/main" uri="{B97F6D7D-B522-45F9-BDA1-12C45D357490}">
          <x15:cacheHierarchy aggregatedColumn="110"/>
        </ext>
      </extLst>
    </cacheHierarchy>
    <cacheHierarchy uniqueName="[Measures].[Suma de Hospital de Clínicas]" caption="Suma de Hospital de Clínicas" measure="1" displayFolder="" measureGroup="Datos1" count="0" hidden="1">
      <extLst>
        <ext xmlns:x15="http://schemas.microsoft.com/office/spreadsheetml/2010/11/main" uri="{B97F6D7D-B522-45F9-BDA1-12C45D357490}">
          <x15:cacheHierarchy aggregatedColumn="111"/>
        </ext>
      </extLst>
    </cacheHierarchy>
    <cacheHierarchy uniqueName="[Measures].[Suma de % Var interanual ANANF]" caption="Suma de % Var interanual ANANF" measure="1" displayFolder="" measureGroup="Datos1" count="0" hidden="1">
      <extLst>
        <ext xmlns:x15="http://schemas.microsoft.com/office/spreadsheetml/2010/11/main" uri="{B97F6D7D-B522-45F9-BDA1-12C45D357490}">
          <x15:cacheHierarchy aggregatedColumn="82"/>
        </ext>
      </extLst>
    </cacheHierarchy>
    <cacheHierarchy uniqueName="[Measures].[Suma de Ingreso Total (% del PIB)]" caption="Suma de Ingreso Total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de Gasto Total (% del PIB)]" caption="Suma de Gasto Total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50"/>
        </ext>
      </extLst>
    </cacheHierarchy>
    <cacheHierarchy uniqueName="[Measures].[Suma de RON Primario (% del PIB)]" caption="Suma de RON Primari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13"/>
        </ext>
      </extLst>
    </cacheHierarchy>
    <cacheHierarchy uniqueName="[Measures].[Suma de Gasto+Inversión (% PIB)]" caption="Suma de Gasto+Inversión (% PIB)" measure="1" displayFolder="" measureGroup="Datos1" count="0" hidden="1">
      <extLst>
        <ext xmlns:x15="http://schemas.microsoft.com/office/spreadsheetml/2010/11/main" uri="{B97F6D7D-B522-45F9-BDA1-12C45D357490}">
          <x15:cacheHierarchy aggregatedColumn="115"/>
        </ext>
      </extLst>
    </cacheHierarchy>
    <cacheHierarchy uniqueName="[Measures].[Suma de % Var. Interanual SET]" caption="Suma de % Var. Interanual SET" measure="1" displayFolder="" measureGroup="Datos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% Var. Interanual DNA]" caption="Suma de % Var. Interanual DNA" measure="1" displayFolder="" measureGroup="Datos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Resultado Fiscal (millones de US$)]" caption="Suma de Resultado Fiscal (millones de US$)" measure="1" displayFolder="" measureGroup="Datos1" count="0" hidden="1">
      <extLst>
        <ext xmlns:x15="http://schemas.microsoft.com/office/spreadsheetml/2010/11/main" uri="{B97F6D7D-B522-45F9-BDA1-12C45D357490}">
          <x15:cacheHierarchy aggregatedColumn="96"/>
        </ext>
      </extLst>
    </cacheHierarchy>
    <cacheHierarchy uniqueName="[Measures].[Suma de Contribuciones Sociales]" caption="Suma de Contribuciones Sociales" measure="1" displayFolder="" measureGroup="Datos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Donaciones]" caption="Suma de Donaciones" measure="1" displayFolder="" measureGroup="Datos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Otros Ingresos]" caption="Suma de Otros Ingresos" measure="1" displayFolder="" measureGroup="Datos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Adquisición Neta de Activos no Financieros]" caption="Suma de Adquisición Neta de Activos no Financieros" measure="1" displayFolder="" measureGroup="Datos1" count="0" hidden="1">
      <extLst>
        <ext xmlns:x15="http://schemas.microsoft.com/office/spreadsheetml/2010/11/main" uri="{B97F6D7D-B522-45F9-BDA1-12C45D357490}">
          <x15:cacheHierarchy aggregatedColumn="79"/>
        </ext>
      </extLst>
    </cacheHierarchy>
    <cacheHierarchy uniqueName="[Measures].[Suma de MOPC]" caption="Suma de MOPC" measure="1" displayFolder="" measureGroup="Datos1" count="0" hidden="1">
      <extLst>
        <ext xmlns:x15="http://schemas.microsoft.com/office/spreadsheetml/2010/11/main" uri="{B97F6D7D-B522-45F9-BDA1-12C45D357490}">
          <x15:cacheHierarchy aggregatedColumn="89"/>
        </ext>
      </extLst>
    </cacheHierarchy>
    <cacheHierarchy uniqueName="[Measures].[Suma de MH]" caption="Suma de MH" measure="1" displayFolder="" measureGroup="Datos1" count="0" hidden="1">
      <extLst>
        <ext xmlns:x15="http://schemas.microsoft.com/office/spreadsheetml/2010/11/main" uri="{B97F6D7D-B522-45F9-BDA1-12C45D357490}">
          <x15:cacheHierarchy aggregatedColumn="116"/>
        </ext>
      </extLst>
    </cacheHierarchy>
    <cacheHierarchy uniqueName="[Measures].[Suma de MJ]" caption="Suma de MJ" measure="1" displayFolder="" measureGroup="Datos1" count="0" hidden="1">
      <extLst>
        <ext xmlns:x15="http://schemas.microsoft.com/office/spreadsheetml/2010/11/main" uri="{B97F6D7D-B522-45F9-BDA1-12C45D357490}">
          <x15:cacheHierarchy aggregatedColumn="117"/>
        </ext>
      </extLst>
    </cacheHierarchy>
    <cacheHierarchy uniqueName="[Measures].[Suma de MTESS]" caption="Suma de MTESS" measure="1" displayFolder="" measureGroup="Datos1" count="0" hidden="1">
      <extLst>
        <ext xmlns:x15="http://schemas.microsoft.com/office/spreadsheetml/2010/11/main" uri="{B97F6D7D-B522-45F9-BDA1-12C45D357490}">
          <x15:cacheHierarchy aggregatedColumn="118"/>
        </ext>
      </extLst>
    </cacheHierarchy>
  </cacheHierarchies>
  <kpis count="0"/>
  <dimensions count="4">
    <dimension name="Calendario" uniqueName="[Calendario]" caption="Calendario"/>
    <dimension name="Datos1" uniqueName="[Datos1]" caption="Datos1"/>
    <dimension measure="1" name="Measures" uniqueName="[Measures]" caption="Measures"/>
    <dimension name="Meses" uniqueName="[Meses]" caption="Meses"/>
  </dimensions>
  <measureGroups count="3">
    <measureGroup name="Calendario" caption="Calendario"/>
    <measureGroup name="Datos1" caption="Datos1"/>
    <measureGroup name="Meses" caption="Meses"/>
  </measureGroups>
  <maps count="6">
    <map measureGroup="0" dimension="0"/>
    <map measureGroup="0" dimension="3"/>
    <map measureGroup="1" dimension="0"/>
    <map measureGroup="1" dimension="1"/>
    <map measureGroup="1" dimension="3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Luis Alberto Benítez" refreshedDate="44054.733058912039" createdVersion="6" refreshedVersion="6" minRefreshableVersion="3" recordCount="0" supportSubquery="1" supportAdvancedDrill="1">
  <cacheSource type="external" connectionId="2"/>
  <cacheFields count="9">
    <cacheField name="[Calendario].[Año].[Año]" caption="Año" numFmtId="0" hierarchy="1" level="1">
      <sharedItems containsSemiMixedTypes="0" containsString="0" containsNumber="1" containsInteger="1" minValue="2018" maxValue="2020" count="3">
        <n v="2018"/>
        <n v="2019"/>
        <n v="2020"/>
      </sharedItems>
      <extLst>
        <ext xmlns:x15="http://schemas.microsoft.com/office/spreadsheetml/2010/11/main" uri="{4F2E5C28-24EA-4eb8-9CBF-B6C8F9C3D259}">
          <x15:cachedUniqueNames>
            <x15:cachedUniqueName index="0" name="[Calendario].[Año].&amp;[2018]"/>
            <x15:cachedUniqueName index="1" name="[Calendario].[Año].&amp;[2019]"/>
            <x15:cachedUniqueName index="2" name="[Calendario].[Año].&amp;[2020]"/>
          </x15:cachedUniqueNames>
        </ext>
      </extLst>
    </cacheField>
    <cacheField name="[Calendario].[Mes].[Mes]" caption="Mes" numFmtId="0" hierarchy="4" level="1">
      <sharedItems containsSemiMixedTypes="0" containsNonDate="0" containsString="0"/>
    </cacheField>
    <cacheField name="[Measures].[Suma de Ingreso Total (Recaudado)]" caption="Suma de Ingreso Total (Recaudado)" numFmtId="0" hierarchy="130" level="32767"/>
    <cacheField name="[Measures].[Suma de Ingresos Tributarios]" caption="Suma de Ingresos Tributarios" numFmtId="0" hierarchy="131" level="32767"/>
    <cacheField name="[Measures].[Suma de SET]" caption="Suma de SET" numFmtId="0" hierarchy="134" level="32767"/>
    <cacheField name="[Measures].[Suma de DNA]" caption="Suma de DNA" numFmtId="0" hierarchy="135" level="32767"/>
    <cacheField name="[Measures].[Suma de Contribuciones Sociales]" caption="Suma de Contribuciones Sociales" numFmtId="0" hierarchy="185" level="32767"/>
    <cacheField name="[Measures].[Suma de Donaciones]" caption="Suma de Donaciones" numFmtId="0" hierarchy="186" level="32767"/>
    <cacheField name="[Measures].[Suma de Otros Ingresos]" caption="Suma de Otros Ingresos" numFmtId="0" hierarchy="187" level="32767"/>
  </cacheFields>
  <cacheHierarchies count="193">
    <cacheHierarchy uniqueName="[Calendario].[Date]" caption="Date" attribute="1" time="1" keyAttribute="1" defaultMemberUniqueName="[Calendario].[Date].[All]" allUniqueName="[Calendario].[Date].[All]" dimensionUniqueName="[Calendario]" displayFolder="" count="0" memberValueDatatype="7" unbalanced="0"/>
    <cacheHierarchy uniqueName="[Calendario].[Año]" caption="Año" attribute="1" time="1" defaultMemberUniqueName="[Calendario].[Año].[All]" allUniqueName="[Calendario].[Año].[All]" dimensionUniqueName="[Calendario]" displayFolder="" count="2" memberValueDatatype="20" unbalanced="0">
      <fieldsUsage count="2">
        <fieldUsage x="-1"/>
        <fieldUsage x="0"/>
      </fieldsUsage>
    </cacheHierarchy>
    <cacheHierarchy uniqueName="[Calendario].[Número de mes]" caption="Número de mes" attribute="1" time="1" defaultMemberUniqueName="[Calendario].[Número de mes].[All]" allUniqueName="[Calendario].[Número de mes].[All]" dimensionUniqueName="[Calendario]" displayFolder="" count="0" memberValueDatatype="20" unbalanced="0"/>
    <cacheHierarchy uniqueName="[Calendario].[Jerarquía de fechas]" caption="Jerarquía de fechas" time="1" defaultMemberUniqueName="[Calendario].[Jerarquía de fechas].[All]" allUniqueName="[Calendario].[Jerarquía de fechas].[All]" dimensionUniqueName="[Calendario]" displayFolder="" count="0" unbalanced="0"/>
    <cacheHierarchy uniqueName="[Calendario].[Mes]" caption="Mes" attribute="1" time="1" defaultMemberUniqueName="[Calendario].[Mes].[All]" allUniqueName="[Calendario].[Mes].[All]" dimensionUniqueName="[Calendario]" displayFolder="" count="2" memberValueDatatype="130" unbalanced="0">
      <fieldsUsage count="2">
        <fieldUsage x="-1"/>
        <fieldUsage x="1"/>
      </fieldsUsage>
    </cacheHierarchy>
    <cacheHierarchy uniqueName="[Calendario].[MMM-AAAA]" caption="MMM-AAAA" attribute="1" time="1" defaultMemberUniqueName="[Calendario].[MMM-AAAA].[All]" allUniqueName="[Calendario].[MMM-AAAA].[All]" dimensionUniqueName="[Calendario]" displayFolder="" count="0" memberValueDatatype="130" unbalanced="0"/>
    <cacheHierarchy uniqueName="[Calendario].[Número de día de la semana]" caption="Número de día de la semana" attribute="1" time="1" defaultMemberUniqueName="[Calendario].[Número de día de la semana].[All]" allUniqueName="[Calendario].[Número de día de la semana].[All]" dimensionUniqueName="[Calendario]" displayFolder="" count="0" memberValueDatatype="20" unbalanced="0"/>
    <cacheHierarchy uniqueName="[Calendario].[Día de la semana]" caption="Día de la semana" attribute="1" time="1" defaultMemberUniqueName="[Calendario].[Día de la semana].[All]" allUniqueName="[Calendario].[Día de la semana].[All]" dimensionUniqueName="[Calendario]" displayFolder="" count="0" memberValueDatatype="130" unbalanced="0"/>
    <cacheHierarchy uniqueName="[Datos1].[Orden]" caption="Orden" attribute="1" defaultMemberUniqueName="[Datos1].[Orden].[All]" allUniqueName="[Datos1].[Orden].[All]" dimensionUniqueName="[Datos1]" displayFolder="" count="0" memberValueDatatype="20" unbalanced="0"/>
    <cacheHierarchy uniqueName="[Datos1].[Periodo]" caption="Periodo" attribute="1" time="1" defaultMemberUniqueName="[Datos1].[Periodo].[All]" allUniqueName="[Datos1].[Periodo].[All]" dimensionUniqueName="[Datos1]" displayFolder="" count="0" memberValueDatatype="7" unbalanced="0"/>
    <cacheHierarchy uniqueName="[Datos1].[Mes]" caption="Mes" attribute="1" defaultMemberUniqueName="[Datos1].[Mes].[All]" allUniqueName="[Datos1].[Mes].[All]" dimensionUniqueName="[Datos1]" displayFolder="" count="0" memberValueDatatype="130" unbalanced="0"/>
    <cacheHierarchy uniqueName="[Datos1].[Año]" caption="Año" attribute="1" defaultMemberUniqueName="[Datos1].[Año].[All]" allUniqueName="[Datos1].[Año].[All]" dimensionUniqueName="[Datos1]" displayFolder="" count="0" memberValueDatatype="20" unbalanced="0"/>
    <cacheHierarchy uniqueName="[Datos1].[PIB nominal (miles de millones de G.)]" caption="PIB nominal (miles de millones de G.)" attribute="1" defaultMemberUniqueName="[Datos1].[PIB nominal (miles de millones de G.)].[All]" allUniqueName="[Datos1].[PIB nominal (miles de millones de G.)].[All]" dimensionUniqueName="[Datos1]" displayFolder="" count="0" memberValueDatatype="5" unbalanced="0"/>
    <cacheHierarchy uniqueName="[Datos1].[Tipo de cambio Gs./US$]" caption="Tipo de cambio Gs./US$" attribute="1" defaultMemberUniqueName="[Datos1].[Tipo de cambio Gs./US$].[All]" allUniqueName="[Datos1].[Tipo de cambio Gs./US$].[All]" dimensionUniqueName="[Datos1]" displayFolder="" count="0" memberValueDatatype="5" unbalanced="0"/>
    <cacheHierarchy uniqueName="[Datos1].[Ingreso Total (Recaudado)]" caption="Ingreso Total (Recaudado)" attribute="1" defaultMemberUniqueName="[Datos1].[Ingreso Total (Recaudado)].[All]" allUniqueName="[Datos1].[Ingreso Total (Recaudado)].[All]" dimensionUniqueName="[Datos1]" displayFolder="" count="0" memberValueDatatype="5" unbalanced="0"/>
    <cacheHierarchy uniqueName="[Datos1].[Ingreso Total (% del PIB)]" caption="Ingreso Total (% del PIB)" attribute="1" defaultMemberUniqueName="[Datos1].[Ingreso Total (% del PIB)].[All]" allUniqueName="[Datos1].[Ingreso Total (% del PIB)].[All]" dimensionUniqueName="[Datos1]" displayFolder="" count="0" memberValueDatatype="5" unbalanced="0"/>
    <cacheHierarchy uniqueName="[Datos1].[IT acumulado por año]" caption="IT acumulado por año" attribute="1" defaultMemberUniqueName="[Datos1].[IT acumulado por año].[All]" allUniqueName="[Datos1].[IT acumulado por año].[All]" dimensionUniqueName="[Datos1]" displayFolder="" count="0" memberValueDatatype="5" unbalanced="0"/>
    <cacheHierarchy uniqueName="[Datos1].[IT Suma 12 meses]" caption="IT Suma 12 meses" attribute="1" defaultMemberUniqueName="[Datos1].[IT Suma 12 meses].[All]" allUniqueName="[Datos1].[IT Suma 12 meses].[All]" dimensionUniqueName="[Datos1]" displayFolder="" count="0" memberValueDatatype="5" unbalanced="0"/>
    <cacheHierarchy uniqueName="[Datos1].[% Var acum Ingreso total]" caption="% Var acum Ingreso total" attribute="1" defaultMemberUniqueName="[Datos1].[% Var acum Ingreso total].[All]" allUniqueName="[Datos1].[% Var acum Ingreso total].[All]" dimensionUniqueName="[Datos1]" displayFolder="" count="0" memberValueDatatype="5" unbalanced="0"/>
    <cacheHierarchy uniqueName="[Datos1].[% Var interanual]" caption="% Var interanual" attribute="1" defaultMemberUniqueName="[Datos1].[% Var interanual].[All]" allUniqueName="[Datos1].[% Var interanual].[All]" dimensionUniqueName="[Datos1]" displayFolder="" count="0" memberValueDatatype="5" unbalanced="0"/>
    <cacheHierarchy uniqueName="[Datos1].[% Var suma 12 meses]" caption="% Var suma 12 meses" attribute="1" defaultMemberUniqueName="[Datos1].[% Var suma 12 meses].[All]" allUniqueName="[Datos1].[% Var suma 12 meses].[All]" dimensionUniqueName="[Datos1]" displayFolder="" count="0" memberValueDatatype="5" unbalanced="0"/>
    <cacheHierarchy uniqueName="[Datos1].[Ingresos Tributarios]" caption="Ingresos Tributarios" attribute="1" defaultMemberUniqueName="[Datos1].[Ingresos Tributarios].[All]" allUniqueName="[Datos1].[Ingresos Tributarios].[All]" dimensionUniqueName="[Datos1]" displayFolder="" count="0" memberValueDatatype="5" unbalanced="0"/>
    <cacheHierarchy uniqueName="[Datos1].[Presión Tributaria]" caption="Presión Tributaria" attribute="1" defaultMemberUniqueName="[Datos1].[Presión Tributaria].[All]" allUniqueName="[Datos1].[Presión Tributaria].[All]" dimensionUniqueName="[Datos1]" displayFolder="" count="0" memberValueDatatype="5" unbalanced="0"/>
    <cacheHierarchy uniqueName="[Datos1].[Tributarios Acum. Por año]" caption="Tributarios Acum. Por año" attribute="1" defaultMemberUniqueName="[Datos1].[Tributarios Acum. Por año].[All]" allUniqueName="[Datos1].[Tributarios Acum. Por año].[All]" dimensionUniqueName="[Datos1]" displayFolder="" count="0" memberValueDatatype="5" unbalanced="0"/>
    <cacheHierarchy uniqueName="[Datos1].[Tributarios suma 12 meses]" caption="Tributarios suma 12 meses" attribute="1" defaultMemberUniqueName="[Datos1].[Tributarios suma 12 meses].[All]" allUniqueName="[Datos1].[Tributarios suma 12 meses].[All]" dimensionUniqueName="[Datos1]" displayFolder="" count="0" memberValueDatatype="5" unbalanced="0"/>
    <cacheHierarchy uniqueName="[Datos1].[% Var. Interanual Tributarios]" caption="% Var. Interanual Tributarios" attribute="1" defaultMemberUniqueName="[Datos1].[% Var. Interanual Tributarios].[All]" allUniqueName="[Datos1].[% Var. Interanual Tributarios].[All]" dimensionUniqueName="[Datos1]" displayFolder="" count="0" memberValueDatatype="5" unbalanced="0"/>
    <cacheHierarchy uniqueName="[Datos1].[% Var. Acum. Tributarios]" caption="% Var. Acum. Tributarios" attribute="1" defaultMemberUniqueName="[Datos1].[% Var. Acum. Tributarios].[All]" allUniqueName="[Datos1].[% Var. Acum. Tributarios].[All]" dimensionUniqueName="[Datos1]" displayFolder="" count="0" memberValueDatatype="5" unbalanced="0"/>
    <cacheHierarchy uniqueName="[Datos1].[% Var. Suma 12m Tributarios]" caption="% Var. Suma 12m Tributarios" attribute="1" defaultMemberUniqueName="[Datos1].[% Var. Suma 12m Tributarios].[All]" allUniqueName="[Datos1].[% Var. Suma 12m Tributarios].[All]" dimensionUniqueName="[Datos1]" displayFolder="" count="0" memberValueDatatype="5" unbalanced="0"/>
    <cacheHierarchy uniqueName="[Datos1].[SET]" caption="SET" attribute="1" defaultMemberUniqueName="[Datos1].[SET].[All]" allUniqueName="[Datos1].[SET].[All]" dimensionUniqueName="[Datos1]" displayFolder="" count="0" memberValueDatatype="5" unbalanced="0"/>
    <cacheHierarchy uniqueName="[Datos1].[SET suma 12 meses]" caption="SET suma 12 meses" attribute="1" defaultMemberUniqueName="[Datos1].[SET suma 12 meses].[All]" allUniqueName="[Datos1].[SET suma 12 meses].[All]" dimensionUniqueName="[Datos1]" displayFolder="" count="0" memberValueDatatype="5" unbalanced="0"/>
    <cacheHierarchy uniqueName="[Datos1].[% Var. Anualizado SET]" caption="% Var. Anualizado SET" attribute="1" defaultMemberUniqueName="[Datos1].[% Var. Anualizado SET].[All]" allUniqueName="[Datos1].[% Var. Anualizado SET].[All]" dimensionUniqueName="[Datos1]" displayFolder="" count="0" memberValueDatatype="5" unbalanced="0"/>
    <cacheHierarchy uniqueName="[Datos1].[% Var. Interanual SET]" caption="% Var. Interanual SET" attribute="1" defaultMemberUniqueName="[Datos1].[% Var. Interanual SET].[All]" allUniqueName="[Datos1].[% Var. Interanual SET].[All]" dimensionUniqueName="[Datos1]" displayFolder="" count="0" memberValueDatatype="5" unbalanced="0"/>
    <cacheHierarchy uniqueName="[Datos1].[DNA]" caption="DNA" attribute="1" defaultMemberUniqueName="[Datos1].[DNA].[All]" allUniqueName="[Datos1].[DNA].[All]" dimensionUniqueName="[Datos1]" displayFolder="" count="0" memberValueDatatype="5" unbalanced="0"/>
    <cacheHierarchy uniqueName="[Datos1].[DNA suma 12 meses]" caption="DNA suma 12 meses" attribute="1" defaultMemberUniqueName="[Datos1].[DNA suma 12 meses].[All]" allUniqueName="[Datos1].[DNA suma 12 meses].[All]" dimensionUniqueName="[Datos1]" displayFolder="" count="0" memberValueDatatype="5" unbalanced="0"/>
    <cacheHierarchy uniqueName="[Datos1].[% Var. Anualizado DNA]" caption="% Var. Anualizado DNA" attribute="1" defaultMemberUniqueName="[Datos1].[% Var. Anualizado DNA].[All]" allUniqueName="[Datos1].[% Var. Anualizado DNA].[All]" dimensionUniqueName="[Datos1]" displayFolder="" count="0" memberValueDatatype="5" unbalanced="0"/>
    <cacheHierarchy uniqueName="[Datos1].[% Var. Interanual DNA]" caption="% Var. Interanual DNA" attribute="1" defaultMemberUniqueName="[Datos1].[% Var. Interanual DNA].[All]" allUniqueName="[Datos1].[% Var. Interanual DNA].[All]" dimensionUniqueName="[Datos1]" displayFolder="" count="0" memberValueDatatype="5" unbalanced="0"/>
    <cacheHierarchy uniqueName="[Datos1].[Contribuciones Sociales]" caption="Contribuciones Sociales" attribute="1" defaultMemberUniqueName="[Datos1].[Contribuciones Sociales].[All]" allUniqueName="[Datos1].[Contribuciones Sociales].[All]" dimensionUniqueName="[Datos1]" displayFolder="" count="0" memberValueDatatype="5" unbalanced="0"/>
    <cacheHierarchy uniqueName="[Datos1].[Contribuciones Sociales (% del PIB)]" caption="Contribuciones Sociales (% del PIB)" attribute="1" defaultMemberUniqueName="[Datos1].[Contribuciones Sociales (% del PIB)].[All]" allUniqueName="[Datos1].[Contribuciones Sociales (% del PIB)].[All]" dimensionUniqueName="[Datos1]" displayFolder="" count="0" memberValueDatatype="5" unbalanced="0"/>
    <cacheHierarchy uniqueName="[Datos1].[Donaciones]" caption="Donaciones" attribute="1" defaultMemberUniqueName="[Datos1].[Donaciones].[All]" allUniqueName="[Datos1].[Donaciones].[All]" dimensionUniqueName="[Datos1]" displayFolder="" count="0" memberValueDatatype="5" unbalanced="0"/>
    <cacheHierarchy uniqueName="[Datos1].[Donaciones (% del PIB)]" caption="Donaciones (% del PIB)" attribute="1" defaultMemberUniqueName="[Datos1].[Donaciones (% del PIB)].[All]" allUniqueName="[Datos1].[Donaciones (% del PIB)].[All]" dimensionUniqueName="[Datos1]" displayFolder="" count="0" memberValueDatatype="5" unbalanced="0"/>
    <cacheHierarchy uniqueName="[Datos1].[Otros Ingresos]" caption="Otros Ingresos" attribute="1" defaultMemberUniqueName="[Datos1].[Otros Ingresos].[All]" allUniqueName="[Datos1].[Otros Ingresos].[All]" dimensionUniqueName="[Datos1]" displayFolder="" count="0" memberValueDatatype="5" unbalanced="0"/>
    <cacheHierarchy uniqueName="[Datos1].[Otros ingresos (millones de US$)]" caption="Otros ingresos (millones de US$)" attribute="1" defaultMemberUniqueName="[Datos1].[Otros ingresos (millones de US$)].[All]" allUniqueName="[Datos1].[Otros ingresos (millones de US$)].[All]" dimensionUniqueName="[Datos1]" displayFolder="" count="0" memberValueDatatype="5" unbalanced="0"/>
    <cacheHierarchy uniqueName="[Datos1].[Itaipú]" caption="Itaipú" attribute="1" defaultMemberUniqueName="[Datos1].[Itaipú].[All]" allUniqueName="[Datos1].[Itaipú].[All]" dimensionUniqueName="[Datos1]" displayFolder="" count="0" memberValueDatatype="5" unbalanced="0"/>
    <cacheHierarchy uniqueName="[Datos1].[Itaipú (millones de US$)]" caption="Itaipú (millones de US$)" attribute="1" defaultMemberUniqueName="[Datos1].[Itaipú (millones de US$)].[All]" allUniqueName="[Datos1].[Itaipú (millones de US$)].[All]" dimensionUniqueName="[Datos1]" displayFolder="" count="0" memberValueDatatype="5" unbalanced="0"/>
    <cacheHierarchy uniqueName="[Datos1].[Itaipú acumulado por año (millones de US$)]" caption="Itaipú acumulado por año (millones de US$)" attribute="1" defaultMemberUniqueName="[Datos1].[Itaipú acumulado por año (millones de US$)].[All]" allUniqueName="[Datos1].[Itaipú acumulado por año (millones de US$)].[All]" dimensionUniqueName="[Datos1]" displayFolder="" count="0" memberValueDatatype="5" unbalanced="0"/>
    <cacheHierarchy uniqueName="[Datos1].[Yacyretá]" caption="Yacyretá" attribute="1" defaultMemberUniqueName="[Datos1].[Yacyretá].[All]" allUniqueName="[Datos1].[Yacyretá].[All]" dimensionUniqueName="[Datos1]" displayFolder="" count="0" memberValueDatatype="5" unbalanced="0"/>
    <cacheHierarchy uniqueName="[Datos1].[Yacyretá (en millones de US$)]" caption="Yacyretá (en millones de US$)" attribute="1" defaultMemberUniqueName="[Datos1].[Yacyretá (en millones de US$)].[All]" allUniqueName="[Datos1].[Yacyretá (en millones de US$)].[All]" dimensionUniqueName="[Datos1]" displayFolder="" count="0" memberValueDatatype="5" unbalanced="0"/>
    <cacheHierarchy uniqueName="[Datos1].[Yacyretá acumulado por año (millones de US$)]" caption="Yacyretá acumulado por año (millones de US$)" attribute="1" defaultMemberUniqueName="[Datos1].[Yacyretá acumulado por año (millones de US$)].[All]" allUniqueName="[Datos1].[Yacyretá acumulado por año (millones de US$)].[All]" dimensionUniqueName="[Datos1]" displayFolder="" count="0" memberValueDatatype="5" unbalanced="0"/>
    <cacheHierarchy uniqueName="[Datos1].[Otros Ingr.]" caption="Otros Ingr." attribute="1" defaultMemberUniqueName="[Datos1].[Otros Ingr.].[All]" allUniqueName="[Datos1].[Otros Ingr.].[All]" dimensionUniqueName="[Datos1]" displayFolder="" count="0" memberValueDatatype="5" unbalanced="0"/>
    <cacheHierarchy uniqueName="[Datos1].[Gasto Total (Obligado)]" caption="Gasto Total (Obligado)" attribute="1" defaultMemberUniqueName="[Datos1].[Gasto Total (Obligado)].[All]" allUniqueName="[Datos1].[Gasto Total (Obligado)].[All]" dimensionUniqueName="[Datos1]" displayFolder="" count="0" memberValueDatatype="5" unbalanced="0"/>
    <cacheHierarchy uniqueName="[Datos1].[Gasto Total (% del PIB)]" caption="Gasto Total (% del PIB)" attribute="1" defaultMemberUniqueName="[Datos1].[Gasto Total (% del PIB)].[All]" allUniqueName="[Datos1].[Gasto Total (% del PIB)].[All]" dimensionUniqueName="[Datos1]" displayFolder="" count="0" memberValueDatatype="5" unbalanced="0"/>
    <cacheHierarchy uniqueName="[Datos1].[Gasto total acumulado por año]" caption="Gasto total acumulado por año" attribute="1" defaultMemberUniqueName="[Datos1].[Gasto total acumulado por año].[All]" allUniqueName="[Datos1].[Gasto total acumulado por año].[All]" dimensionUniqueName="[Datos1]" displayFolder="" count="0" memberValueDatatype="5" unbalanced="0"/>
    <cacheHierarchy uniqueName="[Datos1].[Gasto Total suma 12 meses]" caption="Gasto Total suma 12 meses" attribute="1" defaultMemberUniqueName="[Datos1].[Gasto Total suma 12 meses].[All]" allUniqueName="[Datos1].[Gasto Total suma 12 meses].[All]" dimensionUniqueName="[Datos1]" displayFolder="" count="0" memberValueDatatype="5" unbalanced="0"/>
    <cacheHierarchy uniqueName="[Datos1].[% Var interanual gasto total]" caption="% Var interanual gasto total" attribute="1" defaultMemberUniqueName="[Datos1].[% Var interanual gasto total].[All]" allUniqueName="[Datos1].[% Var interanual gasto total].[All]" dimensionUniqueName="[Datos1]" displayFolder="" count="0" memberValueDatatype="5" unbalanced="0"/>
    <cacheHierarchy uniqueName="[Datos1].[% Var acumulado gasto total]" caption="% Var acumulado gasto total" attribute="1" defaultMemberUniqueName="[Datos1].[% Var acumulado gasto total].[All]" allUniqueName="[Datos1].[% Var acumulado gasto total].[All]" dimensionUniqueName="[Datos1]" displayFolder="" count="0" memberValueDatatype="5" unbalanced="0"/>
    <cacheHierarchy uniqueName="[Datos1].[% Var. Anualizado GT]" caption="% Var. Anualizado GT" attribute="1" defaultMemberUniqueName="[Datos1].[% Var. Anualizado GT].[All]" allUniqueName="[Datos1].[% Var. Anualizado GT].[All]" dimensionUniqueName="[Datos1]" displayFolder="" count="0" memberValueDatatype="5" unbalanced="0"/>
    <cacheHierarchy uniqueName="[Datos1].[Remuneración a los Empleados]" caption="Remuneración a los Empleados" attribute="1" defaultMemberUniqueName="[Datos1].[Remuneración a los Empleados].[All]" allUniqueName="[Datos1].[Remuneración a los Empleados].[All]" dimensionUniqueName="[Datos1]" displayFolder="" count="0" memberValueDatatype="5" unbalanced="0"/>
    <cacheHierarchy uniqueName="[Datos1].[Remun. Acum. Por año]" caption="Remun. Acum. Por año" attribute="1" defaultMemberUniqueName="[Datos1].[Remun. Acum. Por año].[All]" allUniqueName="[Datos1].[Remun. Acum. Por año].[All]" dimensionUniqueName="[Datos1]" displayFolder="" count="0" memberValueDatatype="5" unbalanced="0"/>
    <cacheHierarchy uniqueName="[Datos1].[Remun. Suma 12 meses]" caption="Remun. Suma 12 meses" attribute="1" defaultMemberUniqueName="[Datos1].[Remun. Suma 12 meses].[All]" allUniqueName="[Datos1].[Remun. Suma 12 meses].[All]" dimensionUniqueName="[Datos1]" displayFolder="" count="0" memberValueDatatype="5" unbalanced="0"/>
    <cacheHierarchy uniqueName="[Datos1].[% Var. Interanual Remun.]" caption="% Var. Interanual Remun." attribute="1" defaultMemberUniqueName="[Datos1].[% Var. Interanual Remun.].[All]" allUniqueName="[Datos1].[% Var. Interanual Remun.].[All]" dimensionUniqueName="[Datos1]" displayFolder="" count="0" memberValueDatatype="5" unbalanced="0"/>
    <cacheHierarchy uniqueName="[Datos1].[% Var. Acumulado Remun.]" caption="% Var. Acumulado Remun." attribute="1" defaultMemberUniqueName="[Datos1].[% Var. Acumulado Remun.].[All]" allUniqueName="[Datos1].[% Var. Acumulado Remun.].[All]" dimensionUniqueName="[Datos1]" displayFolder="" count="0" memberValueDatatype="5" unbalanced="0"/>
    <cacheHierarchy uniqueName="[Datos1].[% Var. Anualizado Remun.]" caption="% Var. Anualizado Remun." attribute="1" defaultMemberUniqueName="[Datos1].[% Var. Anualizado Remun.].[All]" allUniqueName="[Datos1].[% Var. Anualizado Remun.].[All]" dimensionUniqueName="[Datos1]" displayFolder="" count="0" memberValueDatatype="5" unbalanced="0"/>
    <cacheHierarchy uniqueName="[Datos1].[Sueldos]" caption="Sueldos" attribute="1" defaultMemberUniqueName="[Datos1].[Sueldos].[All]" allUniqueName="[Datos1].[Sueldos].[All]" dimensionUniqueName="[Datos1]" displayFolder="" count="0" memberValueDatatype="5" unbalanced="0"/>
    <cacheHierarchy uniqueName="[Datos1].[Otras remuneraciones]" caption="Otras remuneraciones" attribute="1" defaultMemberUniqueName="[Datos1].[Otras remuneraciones].[All]" allUniqueName="[Datos1].[Otras remuneraciones].[All]" dimensionUniqueName="[Datos1]" displayFolder="" count="0" memberValueDatatype="5" unbalanced="0"/>
    <cacheHierarchy uniqueName="[Datos1].[Uso de Bienes y Servicios]" caption="Uso de Bienes y Servicios" attribute="1" defaultMemberUniqueName="[Datos1].[Uso de Bienes y Servicios].[All]" allUniqueName="[Datos1].[Uso de Bienes y Servicios].[All]" dimensionUniqueName="[Datos1]" displayFolder="" count="0" memberValueDatatype="5" unbalanced="0"/>
    <cacheHierarchy uniqueName="[Datos1].[Intereses]" caption="Intereses" attribute="1" defaultMemberUniqueName="[Datos1].[Intereses].[All]" allUniqueName="[Datos1].[Intereses].[All]" dimensionUniqueName="[Datos1]" displayFolder="" count="0" memberValueDatatype="5" unbalanced="0"/>
    <cacheHierarchy uniqueName="[Datos1].[Intereses (millones de US$)]" caption="Intereses (millones de US$)" attribute="1" defaultMemberUniqueName="[Datos1].[Intereses (millones de US$)].[All]" allUniqueName="[Datos1].[Intereses (millones de US$)].[All]" dimensionUniqueName="[Datos1]" displayFolder="" count="0" memberValueDatatype="5" unbalanced="0"/>
    <cacheHierarchy uniqueName="[Datos1].[Intereses (% del PIB)]" caption="Intereses (% del PIB)" attribute="1" defaultMemberUniqueName="[Datos1].[Intereses (% del PIB)].[All]" allUniqueName="[Datos1].[Intereses (% del PIB)].[All]" dimensionUniqueName="[Datos1]" displayFolder="" count="0" memberValueDatatype="5" unbalanced="0"/>
    <cacheHierarchy uniqueName="[Datos1].[Donaciones (Gasto)]" caption="Donaciones (Gasto)" attribute="1" defaultMemberUniqueName="[Datos1].[Donaciones (Gasto)].[All]" allUniqueName="[Datos1].[Donaciones (Gasto)].[All]" dimensionUniqueName="[Datos1]" displayFolder="" count="0" memberValueDatatype="5" unbalanced="0"/>
    <cacheHierarchy uniqueName="[Datos1].[Prestaciones Sociales]" caption="Prestaciones Sociales" attribute="1" defaultMemberUniqueName="[Datos1].[Prestaciones Sociales].[All]" allUniqueName="[Datos1].[Prestaciones Sociales].[All]" dimensionUniqueName="[Datos1]" displayFolder="" count="0" memberValueDatatype="5" unbalanced="0"/>
    <cacheHierarchy uniqueName="[Datos1].[Otros Gastos]" caption="Otros Gastos" attribute="1" defaultMemberUniqueName="[Datos1].[Otros Gastos].[All]" allUniqueName="[Datos1].[Otros Gastos].[All]" dimensionUniqueName="[Datos1]" displayFolder="" count="0" memberValueDatatype="5" unbalanced="0"/>
    <cacheHierarchy uniqueName="[Datos1].[Resultado Operativo Neto]" caption="Resultado Operativo Neto" attribute="1" defaultMemberUniqueName="[Datos1].[Resultado Operativo Neto].[All]" allUniqueName="[Datos1].[Resultado Operativo Neto].[All]" dimensionUniqueName="[Datos1]" displayFolder="" count="0" memberValueDatatype="5" unbalanced="0"/>
    <cacheHierarchy uniqueName="[Datos1].[RON acumulado por año]" caption="RON acumulado por año" attribute="1" defaultMemberUniqueName="[Datos1].[RON acumulado por año].[All]" allUniqueName="[Datos1].[RON acumulado por año].[All]" dimensionUniqueName="[Datos1]" displayFolder="" count="0" memberValueDatatype="5" unbalanced="0"/>
    <cacheHierarchy uniqueName="[Datos1].[RON acumulado 12 meses]" caption="RON acumulado 12 meses" attribute="1" defaultMemberUniqueName="[Datos1].[RON acumulado 12 meses].[All]" allUniqueName="[Datos1].[RON acumulado 12 meses].[All]" dimensionUniqueName="[Datos1]" displayFolder="" count="0" memberValueDatatype="5" unbalanced="0"/>
    <cacheHierarchy uniqueName="[Datos1].[% Var interanual RON]" caption="% Var interanual RON" attribute="1" defaultMemberUniqueName="[Datos1].[% Var interanual RON].[All]" allUniqueName="[Datos1].[% Var interanual RON].[All]" dimensionUniqueName="[Datos1]" displayFolder="" count="0" memberValueDatatype="5" unbalanced="0"/>
    <cacheHierarchy uniqueName="[Datos1].[% Var acumulado RON]" caption="% Var acumulado RON" attribute="1" defaultMemberUniqueName="[Datos1].[% Var acumulado RON].[All]" allUniqueName="[Datos1].[% Var acumulado RON].[All]" dimensionUniqueName="[Datos1]" displayFolder="" count="0" memberValueDatatype="5" unbalanced="0"/>
    <cacheHierarchy uniqueName="[Datos1].[% Var anualizado]" caption="% Var anualizado" attribute="1" defaultMemberUniqueName="[Datos1].[% Var anualizado].[All]" allUniqueName="[Datos1].[% Var anualizado].[All]" dimensionUniqueName="[Datos1]" displayFolder="" count="0" memberValueDatatype="5" unbalanced="0"/>
    <cacheHierarchy uniqueName="[Datos1].[RON (% del PIB)]" caption="RON (% del PIB)" attribute="1" defaultMemberUniqueName="[Datos1].[RON (% del PIB)].[All]" allUniqueName="[Datos1].[RON (% del PIB)].[All]" dimensionUniqueName="[Datos1]" displayFolder="" count="0" memberValueDatatype="5" unbalanced="0"/>
    <cacheHierarchy uniqueName="[Datos1].[RON anualizado (% del PIB)]" caption="RON anualizado (% del PIB)" attribute="1" defaultMemberUniqueName="[Datos1].[RON anualizado (% del PIB)].[All]" allUniqueName="[Datos1].[RON anualizado (% del PIB)].[All]" dimensionUniqueName="[Datos1]" displayFolder="" count="0" memberValueDatatype="5" unbalanced="0"/>
    <cacheHierarchy uniqueName="[Datos1].[Adquisición Neta de Activos no Financieros]" caption="Adquisición Neta de Activos no Financieros" attribute="1" defaultMemberUniqueName="[Datos1].[Adquisición Neta de Activos no Financieros].[All]" allUniqueName="[Datos1].[Adquisición Neta de Activos no Financieros].[All]" dimensionUniqueName="[Datos1]" displayFolder="" count="0" memberValueDatatype="5" unbalanced="0"/>
    <cacheHierarchy uniqueName="[Datos1].[ANANF acumulado por año]" caption="ANANF acumulado por año" attribute="1" defaultMemberUniqueName="[Datos1].[ANANF acumulado por año].[All]" allUniqueName="[Datos1].[ANANF acumulado por año].[All]" dimensionUniqueName="[Datos1]" displayFolder="" count="0" memberValueDatatype="5" unbalanced="0"/>
    <cacheHierarchy uniqueName="[Datos1].[ANANF acumulado 12 meses]" caption="ANANF acumulado 12 meses" attribute="1" defaultMemberUniqueName="[Datos1].[ANANF acumulado 12 meses].[All]" allUniqueName="[Datos1].[ANANF acumulado 12 meses].[All]" dimensionUniqueName="[Datos1]" displayFolder="" count="0" memberValueDatatype="5" unbalanced="0"/>
    <cacheHierarchy uniqueName="[Datos1].[% Var interanual ANANF]" caption="% Var interanual ANANF" attribute="1" defaultMemberUniqueName="[Datos1].[% Var interanual ANANF].[All]" allUniqueName="[Datos1].[% Var interanual ANANF].[All]" dimensionUniqueName="[Datos1]" displayFolder="" count="0" memberValueDatatype="5" unbalanced="0"/>
    <cacheHierarchy uniqueName="[Datos1].[% Var acumulado por año ANANF]" caption="% Var acumulado por año ANANF" attribute="1" defaultMemberUniqueName="[Datos1].[% Var acumulado por año ANANF].[All]" allUniqueName="[Datos1].[% Var acumulado por año ANANF].[All]" dimensionUniqueName="[Datos1]" displayFolder="" count="0" memberValueDatatype="5" unbalanced="0"/>
    <cacheHierarchy uniqueName="[Datos1].[% Var anualizado ANANF]" caption="% Var anualizado ANANF" attribute="1" defaultMemberUniqueName="[Datos1].[% Var anualizado ANANF].[All]" allUniqueName="[Datos1].[% Var anualizado ANANF].[All]" dimensionUniqueName="[Datos1]" displayFolder="" count="0" memberValueDatatype="5" unbalanced="0"/>
    <cacheHierarchy uniqueName="[Datos1].[ANANF (mm US$)]" caption="ANANF (mm US$)" attribute="1" defaultMemberUniqueName="[Datos1].[ANANF (mm US$)].[All]" allUniqueName="[Datos1].[ANANF (mm US$)].[All]" dimensionUniqueName="[Datos1]" displayFolder="" count="0" memberValueDatatype="5" unbalanced="0"/>
    <cacheHierarchy uniqueName="[Datos1].[ANANF (% del PIB)]" caption="ANANF (% del PIB)" attribute="1" defaultMemberUniqueName="[Datos1].[ANANF (% del PIB)].[All]" allUniqueName="[Datos1].[ANANF (% del PIB)].[All]" dimensionUniqueName="[Datos1]" displayFolder="" count="0" memberValueDatatype="5" unbalanced="0"/>
    <cacheHierarchy uniqueName="[Datos1].[ANANF acum. Por año (% del PIB)]" caption="ANANF acum. Por año (% del PIB)" attribute="1" defaultMemberUniqueName="[Datos1].[ANANF acum. Por año (% del PIB)].[All]" allUniqueName="[Datos1].[ANANF acum. Por año (% del PIB)].[All]" dimensionUniqueName="[Datos1]" displayFolder="" count="0" memberValueDatatype="5" unbalanced="0"/>
    <cacheHierarchy uniqueName="[Datos1].[ANANF anualizado (% del PIB)]" caption="ANANF anualizado (% del PIB)" attribute="1" defaultMemberUniqueName="[Datos1].[ANANF anualizado (% del PIB)].[All]" allUniqueName="[Datos1].[ANANF anualizado (% del PIB)].[All]" dimensionUniqueName="[Datos1]" displayFolder="" count="0" memberValueDatatype="5" unbalanced="0"/>
    <cacheHierarchy uniqueName="[Datos1].[MOPC]" caption="MOPC" attribute="1" defaultMemberUniqueName="[Datos1].[MOPC].[All]" allUniqueName="[Datos1].[MOPC].[All]" dimensionUniqueName="[Datos1]" displayFolder="" count="0" memberValueDatatype="5" unbalanced="0"/>
    <cacheHierarchy uniqueName="[Datos1].[MOPC (mm US$)]" caption="MOPC (mm US$)" attribute="1" defaultMemberUniqueName="[Datos1].[MOPC (mm US$)].[All]" allUniqueName="[Datos1].[MOPC (mm US$)].[All]" dimensionUniqueName="[Datos1]" displayFolder="" count="0" memberValueDatatype="5" unbalanced="0"/>
    <cacheHierarchy uniqueName="[Datos1].[Otras entidades]" caption="Otras entidades" attribute="1" defaultMemberUniqueName="[Datos1].[Otras entidades].[All]" allUniqueName="[Datos1].[Otras entidades].[All]" dimensionUniqueName="[Datos1]" displayFolder="" count="0" memberValueDatatype="5" unbalanced="0"/>
    <cacheHierarchy uniqueName="[Datos1].[Otras entidades (mm US$)]" caption="Otras entidades (mm US$)" attribute="1" defaultMemberUniqueName="[Datos1].[Otras entidades (mm US$)].[All]" allUniqueName="[Datos1].[Otras entidades (mm US$)].[All]" dimensionUniqueName="[Datos1]" displayFolder="" count="0" memberValueDatatype="5" unbalanced="0"/>
    <cacheHierarchy uniqueName="[Datos1].[Resultado Fiscal (miles de millones de G.)]" caption="Resultado Fiscal (miles de millones de G.)" attribute="1" defaultMemberUniqueName="[Datos1].[Resultado Fiscal (miles de millones de G.)].[All]" allUniqueName="[Datos1].[Resultado Fiscal (miles de millones de G.)].[All]" dimensionUniqueName="[Datos1]" displayFolder="" count="0" memberValueDatatype="5" unbalanced="0"/>
    <cacheHierarchy uniqueName="[Datos1].[Resultado Fiscal acumulado por año]" caption="Resultado Fiscal acumulado por año" attribute="1" defaultMemberUniqueName="[Datos1].[Resultado Fiscal acumulado por año].[All]" allUniqueName="[Datos1].[Resultado Fiscal acumulado por año].[All]" dimensionUniqueName="[Datos1]" displayFolder="" count="0" memberValueDatatype="5" unbalanced="0"/>
    <cacheHierarchy uniqueName="[Datos1].[Resultado fiscal anualizado]" caption="Resultado fiscal anualizado" attribute="1" defaultMemberUniqueName="[Datos1].[Resultado fiscal anualizado].[All]" allUniqueName="[Datos1].[Resultado fiscal anualizado].[All]" dimensionUniqueName="[Datos1]" displayFolder="" count="0" memberValueDatatype="5" unbalanced="0"/>
    <cacheHierarchy uniqueName="[Datos1].[Resultado Fiscal (millones de US$)]" caption="Resultado Fiscal (millones de US$)" attribute="1" defaultMemberUniqueName="[Datos1].[Resultado Fiscal (millones de US$)].[All]" allUniqueName="[Datos1].[Resultado Fiscal (millones de US$)].[All]" dimensionUniqueName="[Datos1]" displayFolder="" count="0" memberValueDatatype="5" unbalanced="0"/>
    <cacheHierarchy uniqueName="[Datos1].[Resultado Fiscal anualizado (millones de US$)]" caption="Resultado Fiscal anualizado (millones de US$)" attribute="1" defaultMemberUniqueName="[Datos1].[Resultado Fiscal anualizado (millones de US$)].[All]" allUniqueName="[Datos1].[Resultado Fiscal anualizado (millones de US$)].[All]" dimensionUniqueName="[Datos1]" displayFolder="" count="0" memberValueDatatype="5" unbalanced="0"/>
    <cacheHierarchy uniqueName="[Datos1].[% Var interanual Resultado Fiscal]" caption="% Var interanual Resultado Fiscal" attribute="1" defaultMemberUniqueName="[Datos1].[% Var interanual Resultado Fiscal].[All]" allUniqueName="[Datos1].[% Var interanual Resultado Fiscal].[All]" dimensionUniqueName="[Datos1]" displayFolder="" count="0" memberValueDatatype="5" unbalanced="0"/>
    <cacheHierarchy uniqueName="[Datos1].[% Var acumulado Resultado Fiscal]" caption="% Var acumulado Resultado Fiscal" attribute="1" defaultMemberUniqueName="[Datos1].[% Var acumulado Resultado Fiscal].[All]" allUniqueName="[Datos1].[% Var acumulado Resultado Fiscal].[All]" dimensionUniqueName="[Datos1]" displayFolder="" count="0" memberValueDatatype="5" unbalanced="0"/>
    <cacheHierarchy uniqueName="[Datos1].[% Var anualizado Resultado Fiscal]" caption="% Var anualizado Resultado Fiscal" attribute="1" defaultMemberUniqueName="[Datos1].[% Var anualizado Resultado Fiscal].[All]" allUniqueName="[Datos1].[% Var anualizado Resultado Fiscal].[All]" dimensionUniqueName="[Datos1]" displayFolder="" count="0" memberValueDatatype="5" unbalanced="0"/>
    <cacheHierarchy uniqueName="[Datos1].[Resultado Fiscal (% del PIB)]" caption="Resultado Fiscal (% del PIB)" attribute="1" defaultMemberUniqueName="[Datos1].[Resultado Fiscal (% del PIB)].[All]" allUniqueName="[Datos1].[Resultado Fiscal (% del PIB)].[All]" dimensionUniqueName="[Datos1]" displayFolder="" count="0" memberValueDatatype="5" unbalanced="0"/>
    <cacheHierarchy uniqueName="[Datos1].[Resultado fiscal anualizado (% del PIB)]" caption="Resultado fiscal anualizado (% del PIB)" attribute="1" defaultMemberUniqueName="[Datos1].[Resultado fiscal anualizado (% del PIB)].[All]" allUniqueName="[Datos1].[Resultado fiscal anualizado (% del PIB)].[All]" dimensionUniqueName="[Datos1]" displayFolder="" count="0" memberValueDatatype="5" unbalanced="0"/>
    <cacheHierarchy uniqueName="[Datos1].[SSPP financiados con Ingresos Tributarios]" caption="SSPP financiados con Ingresos Tributarios" attribute="1" defaultMemberUniqueName="[Datos1].[SSPP financiados con Ingresos Tributarios].[All]" allUniqueName="[Datos1].[SSPP financiados con Ingresos Tributarios].[All]" dimensionUniqueName="[Datos1]" displayFolder="" count="0" memberValueDatatype="5" unbalanced="0"/>
    <cacheHierarchy uniqueName="[Datos1].[Binacionales]" caption="Binacionales" attribute="1" defaultMemberUniqueName="[Datos1].[Binacionales].[All]" allUniqueName="[Datos1].[Binacionales].[All]" dimensionUniqueName="[Datos1]" displayFolder="" count="0" memberValueDatatype="5" unbalanced="0"/>
    <cacheHierarchy uniqueName="[Datos1].[Resultado fiscal primario]" caption="Resultado fiscal primario" attribute="1" defaultMemberUniqueName="[Datos1].[Resultado fiscal primario].[All]" allUniqueName="[Datos1].[Resultado fiscal primario].[All]" dimensionUniqueName="[Datos1]" displayFolder="" count="0" memberValueDatatype="5" unbalanced="0"/>
    <cacheHierarchy uniqueName="[Datos1].[Resultado fiscal primario (% del PIB)]" caption="Resultado fiscal primario (% del PIB)" attribute="1" defaultMemberUniqueName="[Datos1].[Resultado fiscal primario (% del PIB)].[All]" allUniqueName="[Datos1].[Resultado fiscal primario (% del PIB)].[All]" dimensionUniqueName="[Datos1]" displayFolder="" count="0" memberValueDatatype="5" unbalanced="0"/>
    <cacheHierarchy uniqueName="[Datos1].[Salarios Ley de Emergencia]" caption="Salarios Ley de Emergencia" attribute="1" defaultMemberUniqueName="[Datos1].[Salarios Ley de Emergencia].[All]" allUniqueName="[Datos1].[Salarios Ley de Emergencia].[All]" dimensionUniqueName="[Datos1]" displayFolder="" count="0" memberValueDatatype="5" unbalanced="0"/>
    <cacheHierarchy uniqueName="[Datos1].[FFPP]" caption="FFPP" attribute="1" defaultMemberUniqueName="[Datos1].[FFPP].[All]" allUniqueName="[Datos1].[FFPP].[All]" dimensionUniqueName="[Datos1]" displayFolder="" count="0" memberValueDatatype="5" unbalanced="0"/>
    <cacheHierarchy uniqueName="[Datos1].[MEC]" caption="MEC" attribute="1" defaultMemberUniqueName="[Datos1].[MEC].[All]" allUniqueName="[Datos1].[MEC].[All]" dimensionUniqueName="[Datos1]" displayFolder="" count="0" memberValueDatatype="5" unbalanced="0"/>
    <cacheHierarchy uniqueName="[Datos1].[MSPBS]" caption="MSPBS" attribute="1" defaultMemberUniqueName="[Datos1].[MSPBS].[All]" allUniqueName="[Datos1].[MSPBS].[All]" dimensionUniqueName="[Datos1]" displayFolder="" count="0" memberValueDatatype="5" unbalanced="0"/>
    <cacheHierarchy uniqueName="[Datos1].[Hospital de Clínicas]" caption="Hospital de Clínicas" attribute="1" defaultMemberUniqueName="[Datos1].[Hospital de Clínicas].[All]" allUniqueName="[Datos1].[Hospital de Clínicas].[All]" dimensionUniqueName="[Datos1]" displayFolder="" count="0" memberValueDatatype="5" unbalanced="0"/>
    <cacheHierarchy uniqueName="[Datos1].[Resultado Operativo Primario]" caption="Resultado Operativo Primario" attribute="1" defaultMemberUniqueName="[Datos1].[Resultado Operativo Primario].[All]" allUniqueName="[Datos1].[Resultado Operativo Primario].[All]" dimensionUniqueName="[Datos1]" displayFolder="" count="0" memberValueDatatype="5" unbalanced="0"/>
    <cacheHierarchy uniqueName="[Datos1].[RON Primario (% del PIB)]" caption="RON Primario (% del PIB)" attribute="1" defaultMemberUniqueName="[Datos1].[RON Primario (% del PIB)].[All]" allUniqueName="[Datos1].[RON Primario (% del PIB)].[All]" dimensionUniqueName="[Datos1]" displayFolder="" count="0" memberValueDatatype="5" unbalanced="0"/>
    <cacheHierarchy uniqueName="[Datos1].[Gasto+Inversión]" caption="Gasto+Inversión" attribute="1" defaultMemberUniqueName="[Datos1].[Gasto+Inversión].[All]" allUniqueName="[Datos1].[Gasto+Inversión].[All]" dimensionUniqueName="[Datos1]" displayFolder="" count="0" memberValueDatatype="5" unbalanced="0"/>
    <cacheHierarchy uniqueName="[Datos1].[Gasto+Inversión (% PIB)]" caption="Gasto+Inversión (% PIB)" attribute="1" defaultMemberUniqueName="[Datos1].[Gasto+Inversión (% PIB)].[All]" allUniqueName="[Datos1].[Gasto+Inversión (% PIB)].[All]" dimensionUniqueName="[Datos1]" displayFolder="" count="0" memberValueDatatype="5" unbalanced="0"/>
    <cacheHierarchy uniqueName="[Datos1].[MH]" caption="MH" attribute="1" defaultMemberUniqueName="[Datos1].[MH].[All]" allUniqueName="[Datos1].[MH].[All]" dimensionUniqueName="[Datos1]" displayFolder="" count="0" memberValueDatatype="5" unbalanced="0"/>
    <cacheHierarchy uniqueName="[Datos1].[MJ]" caption="MJ" attribute="1" defaultMemberUniqueName="[Datos1].[MJ].[All]" allUniqueName="[Datos1].[MJ].[All]" dimensionUniqueName="[Datos1]" displayFolder="" count="0" memberValueDatatype="5" unbalanced="0"/>
    <cacheHierarchy uniqueName="[Datos1].[MTESS]" caption="MTESS" attribute="1" defaultMemberUniqueName="[Datos1].[MTESS].[All]" allUniqueName="[Datos1].[MTESS].[All]" dimensionUniqueName="[Datos1]" displayFolder="" count="0" memberValueDatatype="5" unbalanced="0"/>
    <cacheHierarchy uniqueName="[Meses].[Nro.]" caption="Nro." attribute="1" defaultMemberUniqueName="[Meses].[Nro.].[All]" allUniqueName="[Meses].[Nro.].[All]" dimensionUniqueName="[Meses]" displayFolder="" count="0" memberValueDatatype="20" unbalanced="0"/>
    <cacheHierarchy uniqueName="[Meses].[Mes]" caption="Mes" attribute="1" defaultMemberUniqueName="[Meses].[Mes].[All]" allUniqueName="[Meses].[Mes].[All]" dimensionUniqueName="[Meses]" displayFolder="" count="0" memberValueDatatype="130" unbalanced="0"/>
    <cacheHierarchy uniqueName="[Measures].[Ingreso total]" caption="Ingreso total" measure="1" displayFolder="" measureGroup="Datos1" count="0"/>
    <cacheHierarchy uniqueName="[Measures].[Ingreso periodo anterior]" caption="Ingreso periodo anterior" measure="1" displayFolder="" measureGroup="Datos1" count="0"/>
    <cacheHierarchy uniqueName="[Measures].[Resto]" caption="Resto" measure="1" displayFolder="" measureGroup="Datos1" count="0"/>
    <cacheHierarchy uniqueName="[Measures].[SSPP/Ingresos Tribuarios]" caption="SSPP/Ingresos Tribuarios" measure="1" displayFolder="" measureGroup="Datos1" count="0"/>
    <cacheHierarchy uniqueName="[Measures].[% Var ingreso total]" caption="% Var ingreso total" measure="1" displayFolder="" measureGroup="Datos1" count="0"/>
    <cacheHierarchy uniqueName="[Measures].[__XL_Count Datos1]" caption="__XL_Count Datos1" measure="1" displayFolder="" measureGroup="Datos1" count="0" hidden="1"/>
    <cacheHierarchy uniqueName="[Measures].[__XL_Count Calendario]" caption="__XL_Count Calendario" measure="1" displayFolder="" measureGroup="Calendario" count="0" hidden="1"/>
    <cacheHierarchy uniqueName="[Measures].[__XL_Count Tabla2]" caption="__XL_Count Tabla2" measure="1" displayFolder="" measureGroup="Meses" count="0" hidden="1"/>
    <cacheHierarchy uniqueName="[Measures].[__No hay medidas definidas]" caption="__No hay medidas definidas" measure="1" displayFolder="" count="0" hidden="1"/>
    <cacheHierarchy uniqueName="[Measures].[Suma de Ingreso Total (Recaudado)]" caption="Suma de Ingreso Total (Recaudado)" measure="1" displayFolder="" measureGroup="Datos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Suma de Ingresos Tributarios]" caption="Suma de Ingresos Tributarios" measure="1" displayFolder="" measureGroup="Datos1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uma de Binacionales]" caption="Suma de Binacionales" measure="1" displayFolder="" measureGroup="Datos1" count="0" hidden="1">
      <extLst>
        <ext xmlns:x15="http://schemas.microsoft.com/office/spreadsheetml/2010/11/main" uri="{B97F6D7D-B522-45F9-BDA1-12C45D357490}">
          <x15:cacheHierarchy aggregatedColumn="104"/>
        </ext>
      </extLst>
    </cacheHierarchy>
    <cacheHierarchy uniqueName="[Measures].[Suma de Presión Tributaria]" caption="Suma de Presión Tributaria" measure="1" displayFolder="" measureGroup="Datos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uma de SET]" caption="Suma de SET" measure="1" displayFolder="" measureGroup="Datos1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DNA]" caption="Suma de DNA" measure="1" displayFolder="" measureGroup="Datos1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% Var. Anualizado SET]" caption="Suma de % Var. Anualizado SET" measure="1" displayFolder="" measureGroup="Datos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% Var. Anualizado DNA]" caption="Suma de % Var. Anualizado DNA" measure="1" displayFolder="" measureGroup="Datos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Itaipú (millones de US$)]" caption="Suma de Itaipú (millones de US$)" measure="1" displayFolder="" measureGroup="Datos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Yacyretá (en millones de US$)]" caption="Suma de Yacyretá (en millones de US$)" measure="1" displayFolder="" measureGroup="Datos1" count="0" hidden="1">
      <extLst>
        <ext xmlns:x15="http://schemas.microsoft.com/office/spreadsheetml/2010/11/main" uri="{B97F6D7D-B522-45F9-BDA1-12C45D357490}">
          <x15:cacheHierarchy aggregatedColumn="46"/>
        </ext>
      </extLst>
    </cacheHierarchy>
    <cacheHierarchy uniqueName="[Measures].[Suma de Gasto Total (Obligado)]" caption="Suma de Gasto Total (Obligado)" measure="1" displayFolder="" measureGroup="Datos1" count="0" hidden="1">
      <extLst>
        <ext xmlns:x15="http://schemas.microsoft.com/office/spreadsheetml/2010/11/main" uri="{B97F6D7D-B522-45F9-BDA1-12C45D357490}">
          <x15:cacheHierarchy aggregatedColumn="49"/>
        </ext>
      </extLst>
    </cacheHierarchy>
    <cacheHierarchy uniqueName="[Measures].[Suma de Remuneración a los Empleados]" caption="Suma de Remuneración a los Empleados" measure="1" displayFolder="" measureGroup="Datos1" count="0" hidden="1">
      <extLst>
        <ext xmlns:x15="http://schemas.microsoft.com/office/spreadsheetml/2010/11/main" uri="{B97F6D7D-B522-45F9-BDA1-12C45D357490}">
          <x15:cacheHierarchy aggregatedColumn="56"/>
        </ext>
      </extLst>
    </cacheHierarchy>
    <cacheHierarchy uniqueName="[Measures].[Suma de Uso de Bienes y Servicios]" caption="Suma de Uso de Bienes y Servicios" measure="1" displayFolder="" measureGroup="Datos1" count="0" hidden="1">
      <extLst>
        <ext xmlns:x15="http://schemas.microsoft.com/office/spreadsheetml/2010/11/main" uri="{B97F6D7D-B522-45F9-BDA1-12C45D357490}">
          <x15:cacheHierarchy aggregatedColumn="64"/>
        </ext>
      </extLst>
    </cacheHierarchy>
    <cacheHierarchy uniqueName="[Measures].[Suma de Intereses]" caption="Suma de Intereses" measure="1" displayFolder="" measureGroup="Datos1" count="0" hidden="1">
      <extLst>
        <ext xmlns:x15="http://schemas.microsoft.com/office/spreadsheetml/2010/11/main" uri="{B97F6D7D-B522-45F9-BDA1-12C45D357490}">
          <x15:cacheHierarchy aggregatedColumn="65"/>
        </ext>
      </extLst>
    </cacheHierarchy>
    <cacheHierarchy uniqueName="[Measures].[Suma de Donaciones (Gasto)]" caption="Suma de Donaciones (Gasto)" measure="1" displayFolder="" measureGroup="Datos1" count="0" hidden="1">
      <extLst>
        <ext xmlns:x15="http://schemas.microsoft.com/office/spreadsheetml/2010/11/main" uri="{B97F6D7D-B522-45F9-BDA1-12C45D357490}">
          <x15:cacheHierarchy aggregatedColumn="68"/>
        </ext>
      </extLst>
    </cacheHierarchy>
    <cacheHierarchy uniqueName="[Measures].[Suma de Prestaciones Sociales]" caption="Suma de Prestaciones Sociales" measure="1" displayFolder="" measureGroup="Datos1" count="0" hidden="1">
      <extLst>
        <ext xmlns:x15="http://schemas.microsoft.com/office/spreadsheetml/2010/11/main" uri="{B97F6D7D-B522-45F9-BDA1-12C45D357490}">
          <x15:cacheHierarchy aggregatedColumn="69"/>
        </ext>
      </extLst>
    </cacheHierarchy>
    <cacheHierarchy uniqueName="[Measures].[Suma de Otros Gastos]" caption="Suma de Otros Gastos" measure="1" displayFolder="" measureGroup="Datos1" count="0" hidden="1">
      <extLst>
        <ext xmlns:x15="http://schemas.microsoft.com/office/spreadsheetml/2010/11/main" uri="{B97F6D7D-B522-45F9-BDA1-12C45D357490}">
          <x15:cacheHierarchy aggregatedColumn="70"/>
        </ext>
      </extLst>
    </cacheHierarchy>
    <cacheHierarchy uniqueName="[Measures].[Suma de RON (% del PIB)]" caption="Suma de RON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77"/>
        </ext>
      </extLst>
    </cacheHierarchy>
    <cacheHierarchy uniqueName="[Measures].[Suma de MOPC (mm US$)]" caption="Suma de MOPC (mm US$)" measure="1" displayFolder="" measureGroup="Datos1" count="0" hidden="1">
      <extLst>
        <ext xmlns:x15="http://schemas.microsoft.com/office/spreadsheetml/2010/11/main" uri="{B97F6D7D-B522-45F9-BDA1-12C45D357490}">
          <x15:cacheHierarchy aggregatedColumn="90"/>
        </ext>
      </extLst>
    </cacheHierarchy>
    <cacheHierarchy uniqueName="[Measures].[Suma de Otras entidades (mm US$)]" caption="Suma de Otras entidades (mm US$)" measure="1" displayFolder="" measureGroup="Datos1" count="0" hidden="1">
      <extLst>
        <ext xmlns:x15="http://schemas.microsoft.com/office/spreadsheetml/2010/11/main" uri="{B97F6D7D-B522-45F9-BDA1-12C45D357490}">
          <x15:cacheHierarchy aggregatedColumn="92"/>
        </ext>
      </extLst>
    </cacheHierarchy>
    <cacheHierarchy uniqueName="[Measures].[Suma de ANANF (mm US$)]" caption="Suma de ANANF (mm US$)" measure="1" displayFolder="" measureGroup="Datos1" count="0" hidden="1">
      <extLst>
        <ext xmlns:x15="http://schemas.microsoft.com/office/spreadsheetml/2010/11/main" uri="{B97F6D7D-B522-45F9-BDA1-12C45D357490}">
          <x15:cacheHierarchy aggregatedColumn="85"/>
        </ext>
      </extLst>
    </cacheHierarchy>
    <cacheHierarchy uniqueName="[Measures].[Suma de Resultado Fiscal (% del PIB)]" caption="Suma de Resultado Fiscal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01"/>
        </ext>
      </extLst>
    </cacheHierarchy>
    <cacheHierarchy uniqueName="[Measures].[Suma de SSPP financiados con Ingresos Tributarios]" caption="Suma de SSPP financiados con Ingresos Tributarios" measure="1" displayFolder="" measureGroup="Datos1" count="0" hidden="1">
      <extLst>
        <ext xmlns:x15="http://schemas.microsoft.com/office/spreadsheetml/2010/11/main" uri="{B97F6D7D-B522-45F9-BDA1-12C45D357490}">
          <x15:cacheHierarchy aggregatedColumn="103"/>
        </ext>
      </extLst>
    </cacheHierarchy>
    <cacheHierarchy uniqueName="[Measures].[Suma de Resultado fiscal primario (% del PIB)]" caption="Suma de Resultado fiscal primari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06"/>
        </ext>
      </extLst>
    </cacheHierarchy>
    <cacheHierarchy uniqueName="[Measures].[Suma de RON anualizado (% del PIB)]" caption="Suma de RON anualizad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78"/>
        </ext>
      </extLst>
    </cacheHierarchy>
    <cacheHierarchy uniqueName="[Measures].[Suma de ANANF anualizado (% del PIB)]" caption="Suma de ANANF anualizad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88"/>
        </ext>
      </extLst>
    </cacheHierarchy>
    <cacheHierarchy uniqueName="[Measures].[Suma de Resultado fiscal anualizado (% del PIB)]" caption="Suma de Resultado fiscal anualizad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02"/>
        </ext>
      </extLst>
    </cacheHierarchy>
    <cacheHierarchy uniqueName="[Measures].[Suma de ANANF (% del PIB)]" caption="Suma de ANANF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86"/>
        </ext>
      </extLst>
    </cacheHierarchy>
    <cacheHierarchy uniqueName="[Measures].[Suma de IT Suma 12 meses]" caption="Suma de IT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Suma de Tributarios suma 12 meses]" caption="Suma de Tributarios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Suma de SET suma 12 meses]" caption="Suma de SET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DNA suma 12 meses]" caption="Suma de DNA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Gasto Total suma 12 meses]" caption="Suma de Gasto Total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52"/>
        </ext>
      </extLst>
    </cacheHierarchy>
    <cacheHierarchy uniqueName="[Measures].[Suma de RON acumulado 12 meses]" caption="Suma de RON acumulado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73"/>
        </ext>
      </extLst>
    </cacheHierarchy>
    <cacheHierarchy uniqueName="[Measures].[Suma de ANANF acumulado 12 meses]" caption="Suma de ANANF acumulado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81"/>
        </ext>
      </extLst>
    </cacheHierarchy>
    <cacheHierarchy uniqueName="[Measures].[Suma de Resultado fiscal anualizado]" caption="Suma de Resultado fiscal anualizado" measure="1" displayFolder="" measureGroup="Datos1" count="0" hidden="1">
      <extLst>
        <ext xmlns:x15="http://schemas.microsoft.com/office/spreadsheetml/2010/11/main" uri="{B97F6D7D-B522-45F9-BDA1-12C45D357490}">
          <x15:cacheHierarchy aggregatedColumn="95"/>
        </ext>
      </extLst>
    </cacheHierarchy>
    <cacheHierarchy uniqueName="[Measures].[Suma de % Var interanual]" caption="Suma de % Var interanual" measure="1" displayFolder="" measureGroup="Datos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a de % Var. Interanual Tributarios]" caption="Suma de % Var. Interanual Tributarios" measure="1" displayFolder="" measureGroup="Datos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a de % Var. Interanual Remun.]" caption="Suma de % Var. Interanual Remun." measure="1" displayFolder="" measureGroup="Datos1" count="0" hidden="1">
      <extLst>
        <ext xmlns:x15="http://schemas.microsoft.com/office/spreadsheetml/2010/11/main" uri="{B97F6D7D-B522-45F9-BDA1-12C45D357490}">
          <x15:cacheHierarchy aggregatedColumn="59"/>
        </ext>
      </extLst>
    </cacheHierarchy>
    <cacheHierarchy uniqueName="[Measures].[Suma de % Var. Acumulado Remun.]" caption="Suma de % Var. Acumulado Remun." measure="1" displayFolder="" measureGroup="Datos1" count="0" hidden="1">
      <extLst>
        <ext xmlns:x15="http://schemas.microsoft.com/office/spreadsheetml/2010/11/main" uri="{B97F6D7D-B522-45F9-BDA1-12C45D357490}">
          <x15:cacheHierarchy aggregatedColumn="60"/>
        </ext>
      </extLst>
    </cacheHierarchy>
    <cacheHierarchy uniqueName="[Measures].[Suma de Sueldos]" caption="Suma de Sueldos" measure="1" displayFolder="" measureGroup="Datos1" count="0" hidden="1">
      <extLst>
        <ext xmlns:x15="http://schemas.microsoft.com/office/spreadsheetml/2010/11/main" uri="{B97F6D7D-B522-45F9-BDA1-12C45D357490}">
          <x15:cacheHierarchy aggregatedColumn="62"/>
        </ext>
      </extLst>
    </cacheHierarchy>
    <cacheHierarchy uniqueName="[Measures].[Suma de Otras remuneraciones]" caption="Suma de Otras remuneraciones" measure="1" displayFolder="" measureGroup="Datos1" count="0" hidden="1">
      <extLst>
        <ext xmlns:x15="http://schemas.microsoft.com/office/spreadsheetml/2010/11/main" uri="{B97F6D7D-B522-45F9-BDA1-12C45D357490}">
          <x15:cacheHierarchy aggregatedColumn="63"/>
        </ext>
      </extLst>
    </cacheHierarchy>
    <cacheHierarchy uniqueName="[Measures].[Suma de Salarios Ley de Emergencia]" caption="Suma de Salarios Ley de Emergencia" measure="1" displayFolder="" measureGroup="Datos1" count="0" hidden="1">
      <extLst>
        <ext xmlns:x15="http://schemas.microsoft.com/office/spreadsheetml/2010/11/main" uri="{B97F6D7D-B522-45F9-BDA1-12C45D357490}">
          <x15:cacheHierarchy aggregatedColumn="107"/>
        </ext>
      </extLst>
    </cacheHierarchy>
    <cacheHierarchy uniqueName="[Measures].[Suma de FFPP]" caption="Suma de FFPP" measure="1" displayFolder="" measureGroup="Datos1" count="0" hidden="1">
      <extLst>
        <ext xmlns:x15="http://schemas.microsoft.com/office/spreadsheetml/2010/11/main" uri="{B97F6D7D-B522-45F9-BDA1-12C45D357490}">
          <x15:cacheHierarchy aggregatedColumn="108"/>
        </ext>
      </extLst>
    </cacheHierarchy>
    <cacheHierarchy uniqueName="[Measures].[Suma de MEC]" caption="Suma de MEC" measure="1" displayFolder="" measureGroup="Datos1" count="0" hidden="1">
      <extLst>
        <ext xmlns:x15="http://schemas.microsoft.com/office/spreadsheetml/2010/11/main" uri="{B97F6D7D-B522-45F9-BDA1-12C45D357490}">
          <x15:cacheHierarchy aggregatedColumn="109"/>
        </ext>
      </extLst>
    </cacheHierarchy>
    <cacheHierarchy uniqueName="[Measures].[Suma de MSPBS]" caption="Suma de MSPBS" measure="1" displayFolder="" measureGroup="Datos1" count="0" hidden="1">
      <extLst>
        <ext xmlns:x15="http://schemas.microsoft.com/office/spreadsheetml/2010/11/main" uri="{B97F6D7D-B522-45F9-BDA1-12C45D357490}">
          <x15:cacheHierarchy aggregatedColumn="110"/>
        </ext>
      </extLst>
    </cacheHierarchy>
    <cacheHierarchy uniqueName="[Measures].[Suma de Hospital de Clínicas]" caption="Suma de Hospital de Clínicas" measure="1" displayFolder="" measureGroup="Datos1" count="0" hidden="1">
      <extLst>
        <ext xmlns:x15="http://schemas.microsoft.com/office/spreadsheetml/2010/11/main" uri="{B97F6D7D-B522-45F9-BDA1-12C45D357490}">
          <x15:cacheHierarchy aggregatedColumn="111"/>
        </ext>
      </extLst>
    </cacheHierarchy>
    <cacheHierarchy uniqueName="[Measures].[Suma de % Var interanual ANANF]" caption="Suma de % Var interanual ANANF" measure="1" displayFolder="" measureGroup="Datos1" count="0" hidden="1">
      <extLst>
        <ext xmlns:x15="http://schemas.microsoft.com/office/spreadsheetml/2010/11/main" uri="{B97F6D7D-B522-45F9-BDA1-12C45D357490}">
          <x15:cacheHierarchy aggregatedColumn="82"/>
        </ext>
      </extLst>
    </cacheHierarchy>
    <cacheHierarchy uniqueName="[Measures].[Suma de Ingreso Total (% del PIB)]" caption="Suma de Ingreso Total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de Gasto Total (% del PIB)]" caption="Suma de Gasto Total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50"/>
        </ext>
      </extLst>
    </cacheHierarchy>
    <cacheHierarchy uniqueName="[Measures].[Suma de RON Primario (% del PIB)]" caption="Suma de RON Primari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13"/>
        </ext>
      </extLst>
    </cacheHierarchy>
    <cacheHierarchy uniqueName="[Measures].[Suma de Gasto+Inversión (% PIB)]" caption="Suma de Gasto+Inversión (% PIB)" measure="1" displayFolder="" measureGroup="Datos1" count="0" hidden="1">
      <extLst>
        <ext xmlns:x15="http://schemas.microsoft.com/office/spreadsheetml/2010/11/main" uri="{B97F6D7D-B522-45F9-BDA1-12C45D357490}">
          <x15:cacheHierarchy aggregatedColumn="115"/>
        </ext>
      </extLst>
    </cacheHierarchy>
    <cacheHierarchy uniqueName="[Measures].[Suma de % Var. Interanual SET]" caption="Suma de % Var. Interanual SET" measure="1" displayFolder="" measureGroup="Datos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% Var. Interanual DNA]" caption="Suma de % Var. Interanual DNA" measure="1" displayFolder="" measureGroup="Datos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Resultado Fiscal (millones de US$)]" caption="Suma de Resultado Fiscal (millones de US$)" measure="1" displayFolder="" measureGroup="Datos1" count="0" hidden="1">
      <extLst>
        <ext xmlns:x15="http://schemas.microsoft.com/office/spreadsheetml/2010/11/main" uri="{B97F6D7D-B522-45F9-BDA1-12C45D357490}">
          <x15:cacheHierarchy aggregatedColumn="96"/>
        </ext>
      </extLst>
    </cacheHierarchy>
    <cacheHierarchy uniqueName="[Measures].[Suma de Contribuciones Sociales]" caption="Suma de Contribuciones Sociales" measure="1" displayFolder="" measureGroup="Datos1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Donaciones]" caption="Suma de Donaciones" measure="1" displayFolder="" measureGroup="Datos1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Otros Ingresos]" caption="Suma de Otros Ingresos" measure="1" displayFolder="" measureGroup="Datos1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Adquisición Neta de Activos no Financieros]" caption="Suma de Adquisición Neta de Activos no Financieros" measure="1" displayFolder="" measureGroup="Datos1" count="0" hidden="1">
      <extLst>
        <ext xmlns:x15="http://schemas.microsoft.com/office/spreadsheetml/2010/11/main" uri="{B97F6D7D-B522-45F9-BDA1-12C45D357490}">
          <x15:cacheHierarchy aggregatedColumn="79"/>
        </ext>
      </extLst>
    </cacheHierarchy>
    <cacheHierarchy uniqueName="[Measures].[Suma de MOPC]" caption="Suma de MOPC" measure="1" displayFolder="" measureGroup="Datos1" count="0" hidden="1">
      <extLst>
        <ext xmlns:x15="http://schemas.microsoft.com/office/spreadsheetml/2010/11/main" uri="{B97F6D7D-B522-45F9-BDA1-12C45D357490}">
          <x15:cacheHierarchy aggregatedColumn="89"/>
        </ext>
      </extLst>
    </cacheHierarchy>
    <cacheHierarchy uniqueName="[Measures].[Suma de MH]" caption="Suma de MH" measure="1" displayFolder="" measureGroup="Datos1" count="0" hidden="1">
      <extLst>
        <ext xmlns:x15="http://schemas.microsoft.com/office/spreadsheetml/2010/11/main" uri="{B97F6D7D-B522-45F9-BDA1-12C45D357490}">
          <x15:cacheHierarchy aggregatedColumn="116"/>
        </ext>
      </extLst>
    </cacheHierarchy>
    <cacheHierarchy uniqueName="[Measures].[Suma de MJ]" caption="Suma de MJ" measure="1" displayFolder="" measureGroup="Datos1" count="0" hidden="1">
      <extLst>
        <ext xmlns:x15="http://schemas.microsoft.com/office/spreadsheetml/2010/11/main" uri="{B97F6D7D-B522-45F9-BDA1-12C45D357490}">
          <x15:cacheHierarchy aggregatedColumn="117"/>
        </ext>
      </extLst>
    </cacheHierarchy>
    <cacheHierarchy uniqueName="[Measures].[Suma de MTESS]" caption="Suma de MTESS" measure="1" displayFolder="" measureGroup="Datos1" count="0" hidden="1">
      <extLst>
        <ext xmlns:x15="http://schemas.microsoft.com/office/spreadsheetml/2010/11/main" uri="{B97F6D7D-B522-45F9-BDA1-12C45D357490}">
          <x15:cacheHierarchy aggregatedColumn="118"/>
        </ext>
      </extLst>
    </cacheHierarchy>
  </cacheHierarchies>
  <kpis count="0"/>
  <dimensions count="4">
    <dimension name="Calendario" uniqueName="[Calendario]" caption="Calendario"/>
    <dimension name="Datos1" uniqueName="[Datos1]" caption="Datos1"/>
    <dimension measure="1" name="Measures" uniqueName="[Measures]" caption="Measures"/>
    <dimension name="Meses" uniqueName="[Meses]" caption="Meses"/>
  </dimensions>
  <measureGroups count="3">
    <measureGroup name="Calendario" caption="Calendario"/>
    <measureGroup name="Datos1" caption="Datos1"/>
    <measureGroup name="Meses" caption="Meses"/>
  </measureGroups>
  <maps count="6">
    <map measureGroup="0" dimension="0"/>
    <map measureGroup="0" dimension="3"/>
    <map measureGroup="1" dimension="0"/>
    <map measureGroup="1" dimension="1"/>
    <map measureGroup="1" dimension="3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saveData="0" refreshedBy="Luis Alberto Benítez" refreshedDate="44054.733061342595" createdVersion="6" refreshedVersion="6" minRefreshableVersion="3" recordCount="0" supportSubquery="1" supportAdvancedDrill="1">
  <cacheSource type="external" connectionId="2"/>
  <cacheFields count="7">
    <cacheField name="[Calendario].[Año].[Año]" caption="Año" numFmtId="0" hierarchy="1" level="1">
      <sharedItems containsSemiMixedTypes="0" containsString="0" containsNumber="1" containsInteger="1" minValue="2018" maxValue="2020" count="3">
        <n v="2018"/>
        <n v="2019"/>
        <n v="2020"/>
      </sharedItems>
      <extLst>
        <ext xmlns:x15="http://schemas.microsoft.com/office/spreadsheetml/2010/11/main" uri="{4F2E5C28-24EA-4eb8-9CBF-B6C8F9C3D259}">
          <x15:cachedUniqueNames>
            <x15:cachedUniqueName index="0" name="[Calendario].[Año].&amp;[2018]"/>
            <x15:cachedUniqueName index="1" name="[Calendario].[Año].&amp;[2019]"/>
            <x15:cachedUniqueName index="2" name="[Calendario].[Año].&amp;[2020]"/>
          </x15:cachedUniqueNames>
        </ext>
      </extLst>
    </cacheField>
    <cacheField name="[Calendario].[Mes].[Mes]" caption="Mes" numFmtId="0" hierarchy="4" level="1">
      <sharedItems containsSemiMixedTypes="0" containsNonDate="0" containsString="0"/>
    </cacheField>
    <cacheField name="[Measures].[Suma de Adquisición Neta de Activos no Financieros]" caption="Suma de Adquisición Neta de Activos no Financieros" numFmtId="0" hierarchy="188" level="32767"/>
    <cacheField name="[Measures].[Suma de ANANF (mm US$)]" caption="Suma de ANANF (mm US$)" numFmtId="0" hierarchy="150" level="32767"/>
    <cacheField name="[Measures].[Suma de ANANF (% del PIB)]" caption="Suma de ANANF (% del PIB)" numFmtId="0" hierarchy="157" level="32767"/>
    <cacheField name="[Measures].[Suma de MOPC (mm US$)]" caption="Suma de MOPC (mm US$)" numFmtId="0" hierarchy="148" level="32767"/>
    <cacheField name="[Measures].[Suma de Otras entidades (mm US$)]" caption="Suma de Otras entidades (mm US$)" numFmtId="0" hierarchy="149" level="32767"/>
  </cacheFields>
  <cacheHierarchies count="193">
    <cacheHierarchy uniqueName="[Calendario].[Date]" caption="Date" attribute="1" time="1" keyAttribute="1" defaultMemberUniqueName="[Calendario].[Date].[All]" allUniqueName="[Calendario].[Date].[All]" dimensionUniqueName="[Calendario]" displayFolder="" count="0" memberValueDatatype="7" unbalanced="0"/>
    <cacheHierarchy uniqueName="[Calendario].[Año]" caption="Año" attribute="1" time="1" defaultMemberUniqueName="[Calendario].[Año].[All]" allUniqueName="[Calendario].[Año].[All]" dimensionUniqueName="[Calendario]" displayFolder="" count="2" memberValueDatatype="20" unbalanced="0">
      <fieldsUsage count="2">
        <fieldUsage x="-1"/>
        <fieldUsage x="0"/>
      </fieldsUsage>
    </cacheHierarchy>
    <cacheHierarchy uniqueName="[Calendario].[Número de mes]" caption="Número de mes" attribute="1" time="1" defaultMemberUniqueName="[Calendario].[Número de mes].[All]" allUniqueName="[Calendario].[Número de mes].[All]" dimensionUniqueName="[Calendario]" displayFolder="" count="0" memberValueDatatype="20" unbalanced="0"/>
    <cacheHierarchy uniqueName="[Calendario].[Jerarquía de fechas]" caption="Jerarquía de fechas" time="1" defaultMemberUniqueName="[Calendario].[Jerarquía de fechas].[All]" allUniqueName="[Calendario].[Jerarquía de fechas].[All]" dimensionUniqueName="[Calendario]" displayFolder="" count="0" unbalanced="0"/>
    <cacheHierarchy uniqueName="[Calendario].[Mes]" caption="Mes" attribute="1" time="1" defaultMemberUniqueName="[Calendario].[Mes].[All]" allUniqueName="[Calendario].[Mes].[All]" dimensionUniqueName="[Calendario]" displayFolder="" count="2" memberValueDatatype="130" unbalanced="0">
      <fieldsUsage count="2">
        <fieldUsage x="-1"/>
        <fieldUsage x="1"/>
      </fieldsUsage>
    </cacheHierarchy>
    <cacheHierarchy uniqueName="[Calendario].[MMM-AAAA]" caption="MMM-AAAA" attribute="1" time="1" defaultMemberUniqueName="[Calendario].[MMM-AAAA].[All]" allUniqueName="[Calendario].[MMM-AAAA].[All]" dimensionUniqueName="[Calendario]" displayFolder="" count="0" memberValueDatatype="130" unbalanced="0"/>
    <cacheHierarchy uniqueName="[Calendario].[Número de día de la semana]" caption="Número de día de la semana" attribute="1" time="1" defaultMemberUniqueName="[Calendario].[Número de día de la semana].[All]" allUniqueName="[Calendario].[Número de día de la semana].[All]" dimensionUniqueName="[Calendario]" displayFolder="" count="0" memberValueDatatype="20" unbalanced="0"/>
    <cacheHierarchy uniqueName="[Calendario].[Día de la semana]" caption="Día de la semana" attribute="1" time="1" defaultMemberUniqueName="[Calendario].[Día de la semana].[All]" allUniqueName="[Calendario].[Día de la semana].[All]" dimensionUniqueName="[Calendario]" displayFolder="" count="0" memberValueDatatype="130" unbalanced="0"/>
    <cacheHierarchy uniqueName="[Datos1].[Orden]" caption="Orden" attribute="1" defaultMemberUniqueName="[Datos1].[Orden].[All]" allUniqueName="[Datos1].[Orden].[All]" dimensionUniqueName="[Datos1]" displayFolder="" count="0" memberValueDatatype="20" unbalanced="0"/>
    <cacheHierarchy uniqueName="[Datos1].[Periodo]" caption="Periodo" attribute="1" time="1" defaultMemberUniqueName="[Datos1].[Periodo].[All]" allUniqueName="[Datos1].[Periodo].[All]" dimensionUniqueName="[Datos1]" displayFolder="" count="0" memberValueDatatype="7" unbalanced="0"/>
    <cacheHierarchy uniqueName="[Datos1].[Mes]" caption="Mes" attribute="1" defaultMemberUniqueName="[Datos1].[Mes].[All]" allUniqueName="[Datos1].[Mes].[All]" dimensionUniqueName="[Datos1]" displayFolder="" count="0" memberValueDatatype="130" unbalanced="0"/>
    <cacheHierarchy uniqueName="[Datos1].[Año]" caption="Año" attribute="1" defaultMemberUniqueName="[Datos1].[Año].[All]" allUniqueName="[Datos1].[Año].[All]" dimensionUniqueName="[Datos1]" displayFolder="" count="0" memberValueDatatype="20" unbalanced="0"/>
    <cacheHierarchy uniqueName="[Datos1].[PIB nominal (miles de millones de G.)]" caption="PIB nominal (miles de millones de G.)" attribute="1" defaultMemberUniqueName="[Datos1].[PIB nominal (miles de millones de G.)].[All]" allUniqueName="[Datos1].[PIB nominal (miles de millones de G.)].[All]" dimensionUniqueName="[Datos1]" displayFolder="" count="0" memberValueDatatype="5" unbalanced="0"/>
    <cacheHierarchy uniqueName="[Datos1].[Tipo de cambio Gs./US$]" caption="Tipo de cambio Gs./US$" attribute="1" defaultMemberUniqueName="[Datos1].[Tipo de cambio Gs./US$].[All]" allUniqueName="[Datos1].[Tipo de cambio Gs./US$].[All]" dimensionUniqueName="[Datos1]" displayFolder="" count="0" memberValueDatatype="5" unbalanced="0"/>
    <cacheHierarchy uniqueName="[Datos1].[Ingreso Total (Recaudado)]" caption="Ingreso Total (Recaudado)" attribute="1" defaultMemberUniqueName="[Datos1].[Ingreso Total (Recaudado)].[All]" allUniqueName="[Datos1].[Ingreso Total (Recaudado)].[All]" dimensionUniqueName="[Datos1]" displayFolder="" count="0" memberValueDatatype="5" unbalanced="0"/>
    <cacheHierarchy uniqueName="[Datos1].[Ingreso Total (% del PIB)]" caption="Ingreso Total (% del PIB)" attribute="1" defaultMemberUniqueName="[Datos1].[Ingreso Total (% del PIB)].[All]" allUniqueName="[Datos1].[Ingreso Total (% del PIB)].[All]" dimensionUniqueName="[Datos1]" displayFolder="" count="0" memberValueDatatype="5" unbalanced="0"/>
    <cacheHierarchy uniqueName="[Datos1].[IT acumulado por año]" caption="IT acumulado por año" attribute="1" defaultMemberUniqueName="[Datos1].[IT acumulado por año].[All]" allUniqueName="[Datos1].[IT acumulado por año].[All]" dimensionUniqueName="[Datos1]" displayFolder="" count="0" memberValueDatatype="5" unbalanced="0"/>
    <cacheHierarchy uniqueName="[Datos1].[IT Suma 12 meses]" caption="IT Suma 12 meses" attribute="1" defaultMemberUniqueName="[Datos1].[IT Suma 12 meses].[All]" allUniqueName="[Datos1].[IT Suma 12 meses].[All]" dimensionUniqueName="[Datos1]" displayFolder="" count="0" memberValueDatatype="5" unbalanced="0"/>
    <cacheHierarchy uniqueName="[Datos1].[% Var acum Ingreso total]" caption="% Var acum Ingreso total" attribute="1" defaultMemberUniqueName="[Datos1].[% Var acum Ingreso total].[All]" allUniqueName="[Datos1].[% Var acum Ingreso total].[All]" dimensionUniqueName="[Datos1]" displayFolder="" count="0" memberValueDatatype="5" unbalanced="0"/>
    <cacheHierarchy uniqueName="[Datos1].[% Var interanual]" caption="% Var interanual" attribute="1" defaultMemberUniqueName="[Datos1].[% Var interanual].[All]" allUniqueName="[Datos1].[% Var interanual].[All]" dimensionUniqueName="[Datos1]" displayFolder="" count="0" memberValueDatatype="5" unbalanced="0"/>
    <cacheHierarchy uniqueName="[Datos1].[% Var suma 12 meses]" caption="% Var suma 12 meses" attribute="1" defaultMemberUniqueName="[Datos1].[% Var suma 12 meses].[All]" allUniqueName="[Datos1].[% Var suma 12 meses].[All]" dimensionUniqueName="[Datos1]" displayFolder="" count="0" memberValueDatatype="5" unbalanced="0"/>
    <cacheHierarchy uniqueName="[Datos1].[Ingresos Tributarios]" caption="Ingresos Tributarios" attribute="1" defaultMemberUniqueName="[Datos1].[Ingresos Tributarios].[All]" allUniqueName="[Datos1].[Ingresos Tributarios].[All]" dimensionUniqueName="[Datos1]" displayFolder="" count="0" memberValueDatatype="5" unbalanced="0"/>
    <cacheHierarchy uniqueName="[Datos1].[Presión Tributaria]" caption="Presión Tributaria" attribute="1" defaultMemberUniqueName="[Datos1].[Presión Tributaria].[All]" allUniqueName="[Datos1].[Presión Tributaria].[All]" dimensionUniqueName="[Datos1]" displayFolder="" count="0" memberValueDatatype="5" unbalanced="0"/>
    <cacheHierarchy uniqueName="[Datos1].[Tributarios Acum. Por año]" caption="Tributarios Acum. Por año" attribute="1" defaultMemberUniqueName="[Datos1].[Tributarios Acum. Por año].[All]" allUniqueName="[Datos1].[Tributarios Acum. Por año].[All]" dimensionUniqueName="[Datos1]" displayFolder="" count="0" memberValueDatatype="5" unbalanced="0"/>
    <cacheHierarchy uniqueName="[Datos1].[Tributarios suma 12 meses]" caption="Tributarios suma 12 meses" attribute="1" defaultMemberUniqueName="[Datos1].[Tributarios suma 12 meses].[All]" allUniqueName="[Datos1].[Tributarios suma 12 meses].[All]" dimensionUniqueName="[Datos1]" displayFolder="" count="0" memberValueDatatype="5" unbalanced="0"/>
    <cacheHierarchy uniqueName="[Datos1].[% Var. Interanual Tributarios]" caption="% Var. Interanual Tributarios" attribute="1" defaultMemberUniqueName="[Datos1].[% Var. Interanual Tributarios].[All]" allUniqueName="[Datos1].[% Var. Interanual Tributarios].[All]" dimensionUniqueName="[Datos1]" displayFolder="" count="0" memberValueDatatype="5" unbalanced="0"/>
    <cacheHierarchy uniqueName="[Datos1].[% Var. Acum. Tributarios]" caption="% Var. Acum. Tributarios" attribute="1" defaultMemberUniqueName="[Datos1].[% Var. Acum. Tributarios].[All]" allUniqueName="[Datos1].[% Var. Acum. Tributarios].[All]" dimensionUniqueName="[Datos1]" displayFolder="" count="0" memberValueDatatype="5" unbalanced="0"/>
    <cacheHierarchy uniqueName="[Datos1].[% Var. Suma 12m Tributarios]" caption="% Var. Suma 12m Tributarios" attribute="1" defaultMemberUniqueName="[Datos1].[% Var. Suma 12m Tributarios].[All]" allUniqueName="[Datos1].[% Var. Suma 12m Tributarios].[All]" dimensionUniqueName="[Datos1]" displayFolder="" count="0" memberValueDatatype="5" unbalanced="0"/>
    <cacheHierarchy uniqueName="[Datos1].[SET]" caption="SET" attribute="1" defaultMemberUniqueName="[Datos1].[SET].[All]" allUniqueName="[Datos1].[SET].[All]" dimensionUniqueName="[Datos1]" displayFolder="" count="0" memberValueDatatype="5" unbalanced="0"/>
    <cacheHierarchy uniqueName="[Datos1].[SET suma 12 meses]" caption="SET suma 12 meses" attribute="1" defaultMemberUniqueName="[Datos1].[SET suma 12 meses].[All]" allUniqueName="[Datos1].[SET suma 12 meses].[All]" dimensionUniqueName="[Datos1]" displayFolder="" count="0" memberValueDatatype="5" unbalanced="0"/>
    <cacheHierarchy uniqueName="[Datos1].[% Var. Anualizado SET]" caption="% Var. Anualizado SET" attribute="1" defaultMemberUniqueName="[Datos1].[% Var. Anualizado SET].[All]" allUniqueName="[Datos1].[% Var. Anualizado SET].[All]" dimensionUniqueName="[Datos1]" displayFolder="" count="0" memberValueDatatype="5" unbalanced="0"/>
    <cacheHierarchy uniqueName="[Datos1].[% Var. Interanual SET]" caption="% Var. Interanual SET" attribute="1" defaultMemberUniqueName="[Datos1].[% Var. Interanual SET].[All]" allUniqueName="[Datos1].[% Var. Interanual SET].[All]" dimensionUniqueName="[Datos1]" displayFolder="" count="0" memberValueDatatype="5" unbalanced="0"/>
    <cacheHierarchy uniqueName="[Datos1].[DNA]" caption="DNA" attribute="1" defaultMemberUniqueName="[Datos1].[DNA].[All]" allUniqueName="[Datos1].[DNA].[All]" dimensionUniqueName="[Datos1]" displayFolder="" count="0" memberValueDatatype="5" unbalanced="0"/>
    <cacheHierarchy uniqueName="[Datos1].[DNA suma 12 meses]" caption="DNA suma 12 meses" attribute="1" defaultMemberUniqueName="[Datos1].[DNA suma 12 meses].[All]" allUniqueName="[Datos1].[DNA suma 12 meses].[All]" dimensionUniqueName="[Datos1]" displayFolder="" count="0" memberValueDatatype="5" unbalanced="0"/>
    <cacheHierarchy uniqueName="[Datos1].[% Var. Anualizado DNA]" caption="% Var. Anualizado DNA" attribute="1" defaultMemberUniqueName="[Datos1].[% Var. Anualizado DNA].[All]" allUniqueName="[Datos1].[% Var. Anualizado DNA].[All]" dimensionUniqueName="[Datos1]" displayFolder="" count="0" memberValueDatatype="5" unbalanced="0"/>
    <cacheHierarchy uniqueName="[Datos1].[% Var. Interanual DNA]" caption="% Var. Interanual DNA" attribute="1" defaultMemberUniqueName="[Datos1].[% Var. Interanual DNA].[All]" allUniqueName="[Datos1].[% Var. Interanual DNA].[All]" dimensionUniqueName="[Datos1]" displayFolder="" count="0" memberValueDatatype="5" unbalanced="0"/>
    <cacheHierarchy uniqueName="[Datos1].[Contribuciones Sociales]" caption="Contribuciones Sociales" attribute="1" defaultMemberUniqueName="[Datos1].[Contribuciones Sociales].[All]" allUniqueName="[Datos1].[Contribuciones Sociales].[All]" dimensionUniqueName="[Datos1]" displayFolder="" count="0" memberValueDatatype="5" unbalanced="0"/>
    <cacheHierarchy uniqueName="[Datos1].[Contribuciones Sociales (% del PIB)]" caption="Contribuciones Sociales (% del PIB)" attribute="1" defaultMemberUniqueName="[Datos1].[Contribuciones Sociales (% del PIB)].[All]" allUniqueName="[Datos1].[Contribuciones Sociales (% del PIB)].[All]" dimensionUniqueName="[Datos1]" displayFolder="" count="0" memberValueDatatype="5" unbalanced="0"/>
    <cacheHierarchy uniqueName="[Datos1].[Donaciones]" caption="Donaciones" attribute="1" defaultMemberUniqueName="[Datos1].[Donaciones].[All]" allUniqueName="[Datos1].[Donaciones].[All]" dimensionUniqueName="[Datos1]" displayFolder="" count="0" memberValueDatatype="5" unbalanced="0"/>
    <cacheHierarchy uniqueName="[Datos1].[Donaciones (% del PIB)]" caption="Donaciones (% del PIB)" attribute="1" defaultMemberUniqueName="[Datos1].[Donaciones (% del PIB)].[All]" allUniqueName="[Datos1].[Donaciones (% del PIB)].[All]" dimensionUniqueName="[Datos1]" displayFolder="" count="0" memberValueDatatype="5" unbalanced="0"/>
    <cacheHierarchy uniqueName="[Datos1].[Otros Ingresos]" caption="Otros Ingresos" attribute="1" defaultMemberUniqueName="[Datos1].[Otros Ingresos].[All]" allUniqueName="[Datos1].[Otros Ingresos].[All]" dimensionUniqueName="[Datos1]" displayFolder="" count="0" memberValueDatatype="5" unbalanced="0"/>
    <cacheHierarchy uniqueName="[Datos1].[Otros ingresos (millones de US$)]" caption="Otros ingresos (millones de US$)" attribute="1" defaultMemberUniqueName="[Datos1].[Otros ingresos (millones de US$)].[All]" allUniqueName="[Datos1].[Otros ingresos (millones de US$)].[All]" dimensionUniqueName="[Datos1]" displayFolder="" count="0" memberValueDatatype="5" unbalanced="0"/>
    <cacheHierarchy uniqueName="[Datos1].[Itaipú]" caption="Itaipú" attribute="1" defaultMemberUniqueName="[Datos1].[Itaipú].[All]" allUniqueName="[Datos1].[Itaipú].[All]" dimensionUniqueName="[Datos1]" displayFolder="" count="0" memberValueDatatype="5" unbalanced="0"/>
    <cacheHierarchy uniqueName="[Datos1].[Itaipú (millones de US$)]" caption="Itaipú (millones de US$)" attribute="1" defaultMemberUniqueName="[Datos1].[Itaipú (millones de US$)].[All]" allUniqueName="[Datos1].[Itaipú (millones de US$)].[All]" dimensionUniqueName="[Datos1]" displayFolder="" count="0" memberValueDatatype="5" unbalanced="0"/>
    <cacheHierarchy uniqueName="[Datos1].[Itaipú acumulado por año (millones de US$)]" caption="Itaipú acumulado por año (millones de US$)" attribute="1" defaultMemberUniqueName="[Datos1].[Itaipú acumulado por año (millones de US$)].[All]" allUniqueName="[Datos1].[Itaipú acumulado por año (millones de US$)].[All]" dimensionUniqueName="[Datos1]" displayFolder="" count="0" memberValueDatatype="5" unbalanced="0"/>
    <cacheHierarchy uniqueName="[Datos1].[Yacyretá]" caption="Yacyretá" attribute="1" defaultMemberUniqueName="[Datos1].[Yacyretá].[All]" allUniqueName="[Datos1].[Yacyretá].[All]" dimensionUniqueName="[Datos1]" displayFolder="" count="0" memberValueDatatype="5" unbalanced="0"/>
    <cacheHierarchy uniqueName="[Datos1].[Yacyretá (en millones de US$)]" caption="Yacyretá (en millones de US$)" attribute="1" defaultMemberUniqueName="[Datos1].[Yacyretá (en millones de US$)].[All]" allUniqueName="[Datos1].[Yacyretá (en millones de US$)].[All]" dimensionUniqueName="[Datos1]" displayFolder="" count="0" memberValueDatatype="5" unbalanced="0"/>
    <cacheHierarchy uniqueName="[Datos1].[Yacyretá acumulado por año (millones de US$)]" caption="Yacyretá acumulado por año (millones de US$)" attribute="1" defaultMemberUniqueName="[Datos1].[Yacyretá acumulado por año (millones de US$)].[All]" allUniqueName="[Datos1].[Yacyretá acumulado por año (millones de US$)].[All]" dimensionUniqueName="[Datos1]" displayFolder="" count="0" memberValueDatatype="5" unbalanced="0"/>
    <cacheHierarchy uniqueName="[Datos1].[Otros Ingr.]" caption="Otros Ingr." attribute="1" defaultMemberUniqueName="[Datos1].[Otros Ingr.].[All]" allUniqueName="[Datos1].[Otros Ingr.].[All]" dimensionUniqueName="[Datos1]" displayFolder="" count="0" memberValueDatatype="5" unbalanced="0"/>
    <cacheHierarchy uniqueName="[Datos1].[Gasto Total (Obligado)]" caption="Gasto Total (Obligado)" attribute="1" defaultMemberUniqueName="[Datos1].[Gasto Total (Obligado)].[All]" allUniqueName="[Datos1].[Gasto Total (Obligado)].[All]" dimensionUniqueName="[Datos1]" displayFolder="" count="0" memberValueDatatype="5" unbalanced="0"/>
    <cacheHierarchy uniqueName="[Datos1].[Gasto Total (% del PIB)]" caption="Gasto Total (% del PIB)" attribute="1" defaultMemberUniqueName="[Datos1].[Gasto Total (% del PIB)].[All]" allUniqueName="[Datos1].[Gasto Total (% del PIB)].[All]" dimensionUniqueName="[Datos1]" displayFolder="" count="0" memberValueDatatype="5" unbalanced="0"/>
    <cacheHierarchy uniqueName="[Datos1].[Gasto total acumulado por año]" caption="Gasto total acumulado por año" attribute="1" defaultMemberUniqueName="[Datos1].[Gasto total acumulado por año].[All]" allUniqueName="[Datos1].[Gasto total acumulado por año].[All]" dimensionUniqueName="[Datos1]" displayFolder="" count="0" memberValueDatatype="5" unbalanced="0"/>
    <cacheHierarchy uniqueName="[Datos1].[Gasto Total suma 12 meses]" caption="Gasto Total suma 12 meses" attribute="1" defaultMemberUniqueName="[Datos1].[Gasto Total suma 12 meses].[All]" allUniqueName="[Datos1].[Gasto Total suma 12 meses].[All]" dimensionUniqueName="[Datos1]" displayFolder="" count="0" memberValueDatatype="5" unbalanced="0"/>
    <cacheHierarchy uniqueName="[Datos1].[% Var interanual gasto total]" caption="% Var interanual gasto total" attribute="1" defaultMemberUniqueName="[Datos1].[% Var interanual gasto total].[All]" allUniqueName="[Datos1].[% Var interanual gasto total].[All]" dimensionUniqueName="[Datos1]" displayFolder="" count="0" memberValueDatatype="5" unbalanced="0"/>
    <cacheHierarchy uniqueName="[Datos1].[% Var acumulado gasto total]" caption="% Var acumulado gasto total" attribute="1" defaultMemberUniqueName="[Datos1].[% Var acumulado gasto total].[All]" allUniqueName="[Datos1].[% Var acumulado gasto total].[All]" dimensionUniqueName="[Datos1]" displayFolder="" count="0" memberValueDatatype="5" unbalanced="0"/>
    <cacheHierarchy uniqueName="[Datos1].[% Var. Anualizado GT]" caption="% Var. Anualizado GT" attribute="1" defaultMemberUniqueName="[Datos1].[% Var. Anualizado GT].[All]" allUniqueName="[Datos1].[% Var. Anualizado GT].[All]" dimensionUniqueName="[Datos1]" displayFolder="" count="0" memberValueDatatype="5" unbalanced="0"/>
    <cacheHierarchy uniqueName="[Datos1].[Remuneración a los Empleados]" caption="Remuneración a los Empleados" attribute="1" defaultMemberUniqueName="[Datos1].[Remuneración a los Empleados].[All]" allUniqueName="[Datos1].[Remuneración a los Empleados].[All]" dimensionUniqueName="[Datos1]" displayFolder="" count="0" memberValueDatatype="5" unbalanced="0"/>
    <cacheHierarchy uniqueName="[Datos1].[Remun. Acum. Por año]" caption="Remun. Acum. Por año" attribute="1" defaultMemberUniqueName="[Datos1].[Remun. Acum. Por año].[All]" allUniqueName="[Datos1].[Remun. Acum. Por año].[All]" dimensionUniqueName="[Datos1]" displayFolder="" count="0" memberValueDatatype="5" unbalanced="0"/>
    <cacheHierarchy uniqueName="[Datos1].[Remun. Suma 12 meses]" caption="Remun. Suma 12 meses" attribute="1" defaultMemberUniqueName="[Datos1].[Remun. Suma 12 meses].[All]" allUniqueName="[Datos1].[Remun. Suma 12 meses].[All]" dimensionUniqueName="[Datos1]" displayFolder="" count="0" memberValueDatatype="5" unbalanced="0"/>
    <cacheHierarchy uniqueName="[Datos1].[% Var. Interanual Remun.]" caption="% Var. Interanual Remun." attribute="1" defaultMemberUniqueName="[Datos1].[% Var. Interanual Remun.].[All]" allUniqueName="[Datos1].[% Var. Interanual Remun.].[All]" dimensionUniqueName="[Datos1]" displayFolder="" count="0" memberValueDatatype="5" unbalanced="0"/>
    <cacheHierarchy uniqueName="[Datos1].[% Var. Acumulado Remun.]" caption="% Var. Acumulado Remun." attribute="1" defaultMemberUniqueName="[Datos1].[% Var. Acumulado Remun.].[All]" allUniqueName="[Datos1].[% Var. Acumulado Remun.].[All]" dimensionUniqueName="[Datos1]" displayFolder="" count="0" memberValueDatatype="5" unbalanced="0"/>
    <cacheHierarchy uniqueName="[Datos1].[% Var. Anualizado Remun.]" caption="% Var. Anualizado Remun." attribute="1" defaultMemberUniqueName="[Datos1].[% Var. Anualizado Remun.].[All]" allUniqueName="[Datos1].[% Var. Anualizado Remun.].[All]" dimensionUniqueName="[Datos1]" displayFolder="" count="0" memberValueDatatype="5" unbalanced="0"/>
    <cacheHierarchy uniqueName="[Datos1].[Sueldos]" caption="Sueldos" attribute="1" defaultMemberUniqueName="[Datos1].[Sueldos].[All]" allUniqueName="[Datos1].[Sueldos].[All]" dimensionUniqueName="[Datos1]" displayFolder="" count="0" memberValueDatatype="5" unbalanced="0"/>
    <cacheHierarchy uniqueName="[Datos1].[Otras remuneraciones]" caption="Otras remuneraciones" attribute="1" defaultMemberUniqueName="[Datos1].[Otras remuneraciones].[All]" allUniqueName="[Datos1].[Otras remuneraciones].[All]" dimensionUniqueName="[Datos1]" displayFolder="" count="0" memberValueDatatype="5" unbalanced="0"/>
    <cacheHierarchy uniqueName="[Datos1].[Uso de Bienes y Servicios]" caption="Uso de Bienes y Servicios" attribute="1" defaultMemberUniqueName="[Datos1].[Uso de Bienes y Servicios].[All]" allUniqueName="[Datos1].[Uso de Bienes y Servicios].[All]" dimensionUniqueName="[Datos1]" displayFolder="" count="0" memberValueDatatype="5" unbalanced="0"/>
    <cacheHierarchy uniqueName="[Datos1].[Intereses]" caption="Intereses" attribute="1" defaultMemberUniqueName="[Datos1].[Intereses].[All]" allUniqueName="[Datos1].[Intereses].[All]" dimensionUniqueName="[Datos1]" displayFolder="" count="0" memberValueDatatype="5" unbalanced="0"/>
    <cacheHierarchy uniqueName="[Datos1].[Intereses (millones de US$)]" caption="Intereses (millones de US$)" attribute="1" defaultMemberUniqueName="[Datos1].[Intereses (millones de US$)].[All]" allUniqueName="[Datos1].[Intereses (millones de US$)].[All]" dimensionUniqueName="[Datos1]" displayFolder="" count="0" memberValueDatatype="5" unbalanced="0"/>
    <cacheHierarchy uniqueName="[Datos1].[Intereses (% del PIB)]" caption="Intereses (% del PIB)" attribute="1" defaultMemberUniqueName="[Datos1].[Intereses (% del PIB)].[All]" allUniqueName="[Datos1].[Intereses (% del PIB)].[All]" dimensionUniqueName="[Datos1]" displayFolder="" count="0" memberValueDatatype="5" unbalanced="0"/>
    <cacheHierarchy uniqueName="[Datos1].[Donaciones (Gasto)]" caption="Donaciones (Gasto)" attribute="1" defaultMemberUniqueName="[Datos1].[Donaciones (Gasto)].[All]" allUniqueName="[Datos1].[Donaciones (Gasto)].[All]" dimensionUniqueName="[Datos1]" displayFolder="" count="0" memberValueDatatype="5" unbalanced="0"/>
    <cacheHierarchy uniqueName="[Datos1].[Prestaciones Sociales]" caption="Prestaciones Sociales" attribute="1" defaultMemberUniqueName="[Datos1].[Prestaciones Sociales].[All]" allUniqueName="[Datos1].[Prestaciones Sociales].[All]" dimensionUniqueName="[Datos1]" displayFolder="" count="0" memberValueDatatype="5" unbalanced="0"/>
    <cacheHierarchy uniqueName="[Datos1].[Otros Gastos]" caption="Otros Gastos" attribute="1" defaultMemberUniqueName="[Datos1].[Otros Gastos].[All]" allUniqueName="[Datos1].[Otros Gastos].[All]" dimensionUniqueName="[Datos1]" displayFolder="" count="0" memberValueDatatype="5" unbalanced="0"/>
    <cacheHierarchy uniqueName="[Datos1].[Resultado Operativo Neto]" caption="Resultado Operativo Neto" attribute="1" defaultMemberUniqueName="[Datos1].[Resultado Operativo Neto].[All]" allUniqueName="[Datos1].[Resultado Operativo Neto].[All]" dimensionUniqueName="[Datos1]" displayFolder="" count="0" memberValueDatatype="5" unbalanced="0"/>
    <cacheHierarchy uniqueName="[Datos1].[RON acumulado por año]" caption="RON acumulado por año" attribute="1" defaultMemberUniqueName="[Datos1].[RON acumulado por año].[All]" allUniqueName="[Datos1].[RON acumulado por año].[All]" dimensionUniqueName="[Datos1]" displayFolder="" count="0" memberValueDatatype="5" unbalanced="0"/>
    <cacheHierarchy uniqueName="[Datos1].[RON acumulado 12 meses]" caption="RON acumulado 12 meses" attribute="1" defaultMemberUniqueName="[Datos1].[RON acumulado 12 meses].[All]" allUniqueName="[Datos1].[RON acumulado 12 meses].[All]" dimensionUniqueName="[Datos1]" displayFolder="" count="0" memberValueDatatype="5" unbalanced="0"/>
    <cacheHierarchy uniqueName="[Datos1].[% Var interanual RON]" caption="% Var interanual RON" attribute="1" defaultMemberUniqueName="[Datos1].[% Var interanual RON].[All]" allUniqueName="[Datos1].[% Var interanual RON].[All]" dimensionUniqueName="[Datos1]" displayFolder="" count="0" memberValueDatatype="5" unbalanced="0"/>
    <cacheHierarchy uniqueName="[Datos1].[% Var acumulado RON]" caption="% Var acumulado RON" attribute="1" defaultMemberUniqueName="[Datos1].[% Var acumulado RON].[All]" allUniqueName="[Datos1].[% Var acumulado RON].[All]" dimensionUniqueName="[Datos1]" displayFolder="" count="0" memberValueDatatype="5" unbalanced="0"/>
    <cacheHierarchy uniqueName="[Datos1].[% Var anualizado]" caption="% Var anualizado" attribute="1" defaultMemberUniqueName="[Datos1].[% Var anualizado].[All]" allUniqueName="[Datos1].[% Var anualizado].[All]" dimensionUniqueName="[Datos1]" displayFolder="" count="0" memberValueDatatype="5" unbalanced="0"/>
    <cacheHierarchy uniqueName="[Datos1].[RON (% del PIB)]" caption="RON (% del PIB)" attribute="1" defaultMemberUniqueName="[Datos1].[RON (% del PIB)].[All]" allUniqueName="[Datos1].[RON (% del PIB)].[All]" dimensionUniqueName="[Datos1]" displayFolder="" count="0" memberValueDatatype="5" unbalanced="0"/>
    <cacheHierarchy uniqueName="[Datos1].[RON anualizado (% del PIB)]" caption="RON anualizado (% del PIB)" attribute="1" defaultMemberUniqueName="[Datos1].[RON anualizado (% del PIB)].[All]" allUniqueName="[Datos1].[RON anualizado (% del PIB)].[All]" dimensionUniqueName="[Datos1]" displayFolder="" count="0" memberValueDatatype="5" unbalanced="0"/>
    <cacheHierarchy uniqueName="[Datos1].[Adquisición Neta de Activos no Financieros]" caption="Adquisición Neta de Activos no Financieros" attribute="1" defaultMemberUniqueName="[Datos1].[Adquisición Neta de Activos no Financieros].[All]" allUniqueName="[Datos1].[Adquisición Neta de Activos no Financieros].[All]" dimensionUniqueName="[Datos1]" displayFolder="" count="0" memberValueDatatype="5" unbalanced="0"/>
    <cacheHierarchy uniqueName="[Datos1].[ANANF acumulado por año]" caption="ANANF acumulado por año" attribute="1" defaultMemberUniqueName="[Datos1].[ANANF acumulado por año].[All]" allUniqueName="[Datos1].[ANANF acumulado por año].[All]" dimensionUniqueName="[Datos1]" displayFolder="" count="0" memberValueDatatype="5" unbalanced="0"/>
    <cacheHierarchy uniqueName="[Datos1].[ANANF acumulado 12 meses]" caption="ANANF acumulado 12 meses" attribute="1" defaultMemberUniqueName="[Datos1].[ANANF acumulado 12 meses].[All]" allUniqueName="[Datos1].[ANANF acumulado 12 meses].[All]" dimensionUniqueName="[Datos1]" displayFolder="" count="0" memberValueDatatype="5" unbalanced="0"/>
    <cacheHierarchy uniqueName="[Datos1].[% Var interanual ANANF]" caption="% Var interanual ANANF" attribute="1" defaultMemberUniqueName="[Datos1].[% Var interanual ANANF].[All]" allUniqueName="[Datos1].[% Var interanual ANANF].[All]" dimensionUniqueName="[Datos1]" displayFolder="" count="0" memberValueDatatype="5" unbalanced="0"/>
    <cacheHierarchy uniqueName="[Datos1].[% Var acumulado por año ANANF]" caption="% Var acumulado por año ANANF" attribute="1" defaultMemberUniqueName="[Datos1].[% Var acumulado por año ANANF].[All]" allUniqueName="[Datos1].[% Var acumulado por año ANANF].[All]" dimensionUniqueName="[Datos1]" displayFolder="" count="0" memberValueDatatype="5" unbalanced="0"/>
    <cacheHierarchy uniqueName="[Datos1].[% Var anualizado ANANF]" caption="% Var anualizado ANANF" attribute="1" defaultMemberUniqueName="[Datos1].[% Var anualizado ANANF].[All]" allUniqueName="[Datos1].[% Var anualizado ANANF].[All]" dimensionUniqueName="[Datos1]" displayFolder="" count="0" memberValueDatatype="5" unbalanced="0"/>
    <cacheHierarchy uniqueName="[Datos1].[ANANF (mm US$)]" caption="ANANF (mm US$)" attribute="1" defaultMemberUniqueName="[Datos1].[ANANF (mm US$)].[All]" allUniqueName="[Datos1].[ANANF (mm US$)].[All]" dimensionUniqueName="[Datos1]" displayFolder="" count="0" memberValueDatatype="5" unbalanced="0"/>
    <cacheHierarchy uniqueName="[Datos1].[ANANF (% del PIB)]" caption="ANANF (% del PIB)" attribute="1" defaultMemberUniqueName="[Datos1].[ANANF (% del PIB)].[All]" allUniqueName="[Datos1].[ANANF (% del PIB)].[All]" dimensionUniqueName="[Datos1]" displayFolder="" count="0" memberValueDatatype="5" unbalanced="0"/>
    <cacheHierarchy uniqueName="[Datos1].[ANANF acum. Por año (% del PIB)]" caption="ANANF acum. Por año (% del PIB)" attribute="1" defaultMemberUniqueName="[Datos1].[ANANF acum. Por año (% del PIB)].[All]" allUniqueName="[Datos1].[ANANF acum. Por año (% del PIB)].[All]" dimensionUniqueName="[Datos1]" displayFolder="" count="0" memberValueDatatype="5" unbalanced="0"/>
    <cacheHierarchy uniqueName="[Datos1].[ANANF anualizado (% del PIB)]" caption="ANANF anualizado (% del PIB)" attribute="1" defaultMemberUniqueName="[Datos1].[ANANF anualizado (% del PIB)].[All]" allUniqueName="[Datos1].[ANANF anualizado (% del PIB)].[All]" dimensionUniqueName="[Datos1]" displayFolder="" count="0" memberValueDatatype="5" unbalanced="0"/>
    <cacheHierarchy uniqueName="[Datos1].[MOPC]" caption="MOPC" attribute="1" defaultMemberUniqueName="[Datos1].[MOPC].[All]" allUniqueName="[Datos1].[MOPC].[All]" dimensionUniqueName="[Datos1]" displayFolder="" count="0" memberValueDatatype="5" unbalanced="0"/>
    <cacheHierarchy uniqueName="[Datos1].[MOPC (mm US$)]" caption="MOPC (mm US$)" attribute="1" defaultMemberUniqueName="[Datos1].[MOPC (mm US$)].[All]" allUniqueName="[Datos1].[MOPC (mm US$)].[All]" dimensionUniqueName="[Datos1]" displayFolder="" count="0" memberValueDatatype="5" unbalanced="0"/>
    <cacheHierarchy uniqueName="[Datos1].[Otras entidades]" caption="Otras entidades" attribute="1" defaultMemberUniqueName="[Datos1].[Otras entidades].[All]" allUniqueName="[Datos1].[Otras entidades].[All]" dimensionUniqueName="[Datos1]" displayFolder="" count="0" memberValueDatatype="5" unbalanced="0"/>
    <cacheHierarchy uniqueName="[Datos1].[Otras entidades (mm US$)]" caption="Otras entidades (mm US$)" attribute="1" defaultMemberUniqueName="[Datos1].[Otras entidades (mm US$)].[All]" allUniqueName="[Datos1].[Otras entidades (mm US$)].[All]" dimensionUniqueName="[Datos1]" displayFolder="" count="0" memberValueDatatype="5" unbalanced="0"/>
    <cacheHierarchy uniqueName="[Datos1].[Resultado Fiscal (miles de millones de G.)]" caption="Resultado Fiscal (miles de millones de G.)" attribute="1" defaultMemberUniqueName="[Datos1].[Resultado Fiscal (miles de millones de G.)].[All]" allUniqueName="[Datos1].[Resultado Fiscal (miles de millones de G.)].[All]" dimensionUniqueName="[Datos1]" displayFolder="" count="0" memberValueDatatype="5" unbalanced="0"/>
    <cacheHierarchy uniqueName="[Datos1].[Resultado Fiscal acumulado por año]" caption="Resultado Fiscal acumulado por año" attribute="1" defaultMemberUniqueName="[Datos1].[Resultado Fiscal acumulado por año].[All]" allUniqueName="[Datos1].[Resultado Fiscal acumulado por año].[All]" dimensionUniqueName="[Datos1]" displayFolder="" count="0" memberValueDatatype="5" unbalanced="0"/>
    <cacheHierarchy uniqueName="[Datos1].[Resultado fiscal anualizado]" caption="Resultado fiscal anualizado" attribute="1" defaultMemberUniqueName="[Datos1].[Resultado fiscal anualizado].[All]" allUniqueName="[Datos1].[Resultado fiscal anualizado].[All]" dimensionUniqueName="[Datos1]" displayFolder="" count="0" memberValueDatatype="5" unbalanced="0"/>
    <cacheHierarchy uniqueName="[Datos1].[Resultado Fiscal (millones de US$)]" caption="Resultado Fiscal (millones de US$)" attribute="1" defaultMemberUniqueName="[Datos1].[Resultado Fiscal (millones de US$)].[All]" allUniqueName="[Datos1].[Resultado Fiscal (millones de US$)].[All]" dimensionUniqueName="[Datos1]" displayFolder="" count="0" memberValueDatatype="5" unbalanced="0"/>
    <cacheHierarchy uniqueName="[Datos1].[Resultado Fiscal anualizado (millones de US$)]" caption="Resultado Fiscal anualizado (millones de US$)" attribute="1" defaultMemberUniqueName="[Datos1].[Resultado Fiscal anualizado (millones de US$)].[All]" allUniqueName="[Datos1].[Resultado Fiscal anualizado (millones de US$)].[All]" dimensionUniqueName="[Datos1]" displayFolder="" count="0" memberValueDatatype="5" unbalanced="0"/>
    <cacheHierarchy uniqueName="[Datos1].[% Var interanual Resultado Fiscal]" caption="% Var interanual Resultado Fiscal" attribute="1" defaultMemberUniqueName="[Datos1].[% Var interanual Resultado Fiscal].[All]" allUniqueName="[Datos1].[% Var interanual Resultado Fiscal].[All]" dimensionUniqueName="[Datos1]" displayFolder="" count="0" memberValueDatatype="5" unbalanced="0"/>
    <cacheHierarchy uniqueName="[Datos1].[% Var acumulado Resultado Fiscal]" caption="% Var acumulado Resultado Fiscal" attribute="1" defaultMemberUniqueName="[Datos1].[% Var acumulado Resultado Fiscal].[All]" allUniqueName="[Datos1].[% Var acumulado Resultado Fiscal].[All]" dimensionUniqueName="[Datos1]" displayFolder="" count="0" memberValueDatatype="5" unbalanced="0"/>
    <cacheHierarchy uniqueName="[Datos1].[% Var anualizado Resultado Fiscal]" caption="% Var anualizado Resultado Fiscal" attribute="1" defaultMemberUniqueName="[Datos1].[% Var anualizado Resultado Fiscal].[All]" allUniqueName="[Datos1].[% Var anualizado Resultado Fiscal].[All]" dimensionUniqueName="[Datos1]" displayFolder="" count="0" memberValueDatatype="5" unbalanced="0"/>
    <cacheHierarchy uniqueName="[Datos1].[Resultado Fiscal (% del PIB)]" caption="Resultado Fiscal (% del PIB)" attribute="1" defaultMemberUniqueName="[Datos1].[Resultado Fiscal (% del PIB)].[All]" allUniqueName="[Datos1].[Resultado Fiscal (% del PIB)].[All]" dimensionUniqueName="[Datos1]" displayFolder="" count="0" memberValueDatatype="5" unbalanced="0"/>
    <cacheHierarchy uniqueName="[Datos1].[Resultado fiscal anualizado (% del PIB)]" caption="Resultado fiscal anualizado (% del PIB)" attribute="1" defaultMemberUniqueName="[Datos1].[Resultado fiscal anualizado (% del PIB)].[All]" allUniqueName="[Datos1].[Resultado fiscal anualizado (% del PIB)].[All]" dimensionUniqueName="[Datos1]" displayFolder="" count="0" memberValueDatatype="5" unbalanced="0"/>
    <cacheHierarchy uniqueName="[Datos1].[SSPP financiados con Ingresos Tributarios]" caption="SSPP financiados con Ingresos Tributarios" attribute="1" defaultMemberUniqueName="[Datos1].[SSPP financiados con Ingresos Tributarios].[All]" allUniqueName="[Datos1].[SSPP financiados con Ingresos Tributarios].[All]" dimensionUniqueName="[Datos1]" displayFolder="" count="0" memberValueDatatype="5" unbalanced="0"/>
    <cacheHierarchy uniqueName="[Datos1].[Binacionales]" caption="Binacionales" attribute="1" defaultMemberUniqueName="[Datos1].[Binacionales].[All]" allUniqueName="[Datos1].[Binacionales].[All]" dimensionUniqueName="[Datos1]" displayFolder="" count="0" memberValueDatatype="5" unbalanced="0"/>
    <cacheHierarchy uniqueName="[Datos1].[Resultado fiscal primario]" caption="Resultado fiscal primario" attribute="1" defaultMemberUniqueName="[Datos1].[Resultado fiscal primario].[All]" allUniqueName="[Datos1].[Resultado fiscal primario].[All]" dimensionUniqueName="[Datos1]" displayFolder="" count="0" memberValueDatatype="5" unbalanced="0"/>
    <cacheHierarchy uniqueName="[Datos1].[Resultado fiscal primario (% del PIB)]" caption="Resultado fiscal primario (% del PIB)" attribute="1" defaultMemberUniqueName="[Datos1].[Resultado fiscal primario (% del PIB)].[All]" allUniqueName="[Datos1].[Resultado fiscal primario (% del PIB)].[All]" dimensionUniqueName="[Datos1]" displayFolder="" count="0" memberValueDatatype="5" unbalanced="0"/>
    <cacheHierarchy uniqueName="[Datos1].[Salarios Ley de Emergencia]" caption="Salarios Ley de Emergencia" attribute="1" defaultMemberUniqueName="[Datos1].[Salarios Ley de Emergencia].[All]" allUniqueName="[Datos1].[Salarios Ley de Emergencia].[All]" dimensionUniqueName="[Datos1]" displayFolder="" count="0" memberValueDatatype="5" unbalanced="0"/>
    <cacheHierarchy uniqueName="[Datos1].[FFPP]" caption="FFPP" attribute="1" defaultMemberUniqueName="[Datos1].[FFPP].[All]" allUniqueName="[Datos1].[FFPP].[All]" dimensionUniqueName="[Datos1]" displayFolder="" count="0" memberValueDatatype="5" unbalanced="0"/>
    <cacheHierarchy uniqueName="[Datos1].[MEC]" caption="MEC" attribute="1" defaultMemberUniqueName="[Datos1].[MEC].[All]" allUniqueName="[Datos1].[MEC].[All]" dimensionUniqueName="[Datos1]" displayFolder="" count="0" memberValueDatatype="5" unbalanced="0"/>
    <cacheHierarchy uniqueName="[Datos1].[MSPBS]" caption="MSPBS" attribute="1" defaultMemberUniqueName="[Datos1].[MSPBS].[All]" allUniqueName="[Datos1].[MSPBS].[All]" dimensionUniqueName="[Datos1]" displayFolder="" count="0" memberValueDatatype="5" unbalanced="0"/>
    <cacheHierarchy uniqueName="[Datos1].[Hospital de Clínicas]" caption="Hospital de Clínicas" attribute="1" defaultMemberUniqueName="[Datos1].[Hospital de Clínicas].[All]" allUniqueName="[Datos1].[Hospital de Clínicas].[All]" dimensionUniqueName="[Datos1]" displayFolder="" count="0" memberValueDatatype="5" unbalanced="0"/>
    <cacheHierarchy uniqueName="[Datos1].[Resultado Operativo Primario]" caption="Resultado Operativo Primario" attribute="1" defaultMemberUniqueName="[Datos1].[Resultado Operativo Primario].[All]" allUniqueName="[Datos1].[Resultado Operativo Primario].[All]" dimensionUniqueName="[Datos1]" displayFolder="" count="0" memberValueDatatype="5" unbalanced="0"/>
    <cacheHierarchy uniqueName="[Datos1].[RON Primario (% del PIB)]" caption="RON Primario (% del PIB)" attribute="1" defaultMemberUniqueName="[Datos1].[RON Primario (% del PIB)].[All]" allUniqueName="[Datos1].[RON Primario (% del PIB)].[All]" dimensionUniqueName="[Datos1]" displayFolder="" count="0" memberValueDatatype="5" unbalanced="0"/>
    <cacheHierarchy uniqueName="[Datos1].[Gasto+Inversión]" caption="Gasto+Inversión" attribute="1" defaultMemberUniqueName="[Datos1].[Gasto+Inversión].[All]" allUniqueName="[Datos1].[Gasto+Inversión].[All]" dimensionUniqueName="[Datos1]" displayFolder="" count="0" memberValueDatatype="5" unbalanced="0"/>
    <cacheHierarchy uniqueName="[Datos1].[Gasto+Inversión (% PIB)]" caption="Gasto+Inversión (% PIB)" attribute="1" defaultMemberUniqueName="[Datos1].[Gasto+Inversión (% PIB)].[All]" allUniqueName="[Datos1].[Gasto+Inversión (% PIB)].[All]" dimensionUniqueName="[Datos1]" displayFolder="" count="0" memberValueDatatype="5" unbalanced="0"/>
    <cacheHierarchy uniqueName="[Datos1].[MH]" caption="MH" attribute="1" defaultMemberUniqueName="[Datos1].[MH].[All]" allUniqueName="[Datos1].[MH].[All]" dimensionUniqueName="[Datos1]" displayFolder="" count="0" memberValueDatatype="5" unbalanced="0"/>
    <cacheHierarchy uniqueName="[Datos1].[MJ]" caption="MJ" attribute="1" defaultMemberUniqueName="[Datos1].[MJ].[All]" allUniqueName="[Datos1].[MJ].[All]" dimensionUniqueName="[Datos1]" displayFolder="" count="0" memberValueDatatype="5" unbalanced="0"/>
    <cacheHierarchy uniqueName="[Datos1].[MTESS]" caption="MTESS" attribute="1" defaultMemberUniqueName="[Datos1].[MTESS].[All]" allUniqueName="[Datos1].[MTESS].[All]" dimensionUniqueName="[Datos1]" displayFolder="" count="0" memberValueDatatype="5" unbalanced="0"/>
    <cacheHierarchy uniqueName="[Meses].[Nro.]" caption="Nro." attribute="1" defaultMemberUniqueName="[Meses].[Nro.].[All]" allUniqueName="[Meses].[Nro.].[All]" dimensionUniqueName="[Meses]" displayFolder="" count="0" memberValueDatatype="20" unbalanced="0"/>
    <cacheHierarchy uniqueName="[Meses].[Mes]" caption="Mes" attribute="1" defaultMemberUniqueName="[Meses].[Mes].[All]" allUniqueName="[Meses].[Mes].[All]" dimensionUniqueName="[Meses]" displayFolder="" count="0" memberValueDatatype="130" unbalanced="0"/>
    <cacheHierarchy uniqueName="[Measures].[Ingreso total]" caption="Ingreso total" measure="1" displayFolder="" measureGroup="Datos1" count="0"/>
    <cacheHierarchy uniqueName="[Measures].[Ingreso periodo anterior]" caption="Ingreso periodo anterior" measure="1" displayFolder="" measureGroup="Datos1" count="0"/>
    <cacheHierarchy uniqueName="[Measures].[Resto]" caption="Resto" measure="1" displayFolder="" measureGroup="Datos1" count="0"/>
    <cacheHierarchy uniqueName="[Measures].[SSPP/Ingresos Tribuarios]" caption="SSPP/Ingresos Tribuarios" measure="1" displayFolder="" measureGroup="Datos1" count="0"/>
    <cacheHierarchy uniqueName="[Measures].[% Var ingreso total]" caption="% Var ingreso total" measure="1" displayFolder="" measureGroup="Datos1" count="0"/>
    <cacheHierarchy uniqueName="[Measures].[__XL_Count Datos1]" caption="__XL_Count Datos1" measure="1" displayFolder="" measureGroup="Datos1" count="0" hidden="1"/>
    <cacheHierarchy uniqueName="[Measures].[__XL_Count Calendario]" caption="__XL_Count Calendario" measure="1" displayFolder="" measureGroup="Calendario" count="0" hidden="1"/>
    <cacheHierarchy uniqueName="[Measures].[__XL_Count Tabla2]" caption="__XL_Count Tabla2" measure="1" displayFolder="" measureGroup="Meses" count="0" hidden="1"/>
    <cacheHierarchy uniqueName="[Measures].[__No hay medidas definidas]" caption="__No hay medidas definidas" measure="1" displayFolder="" count="0" hidden="1"/>
    <cacheHierarchy uniqueName="[Measures].[Suma de Ingreso Total (Recaudado)]" caption="Suma de Ingreso Total (Recaudado)" measure="1" displayFolder="" measureGroup="Datos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Suma de Ingresos Tributarios]" caption="Suma de Ingresos Tributarios" measure="1" displayFolder="" measureGroup="Datos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uma de Binacionales]" caption="Suma de Binacionales" measure="1" displayFolder="" measureGroup="Datos1" count="0" hidden="1">
      <extLst>
        <ext xmlns:x15="http://schemas.microsoft.com/office/spreadsheetml/2010/11/main" uri="{B97F6D7D-B522-45F9-BDA1-12C45D357490}">
          <x15:cacheHierarchy aggregatedColumn="104"/>
        </ext>
      </extLst>
    </cacheHierarchy>
    <cacheHierarchy uniqueName="[Measures].[Suma de Presión Tributaria]" caption="Suma de Presión Tributaria" measure="1" displayFolder="" measureGroup="Datos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uma de SET]" caption="Suma de SET" measure="1" displayFolder="" measureGroup="Datos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DNA]" caption="Suma de DNA" measure="1" displayFolder="" measureGroup="Datos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% Var. Anualizado SET]" caption="Suma de % Var. Anualizado SET" measure="1" displayFolder="" measureGroup="Datos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% Var. Anualizado DNA]" caption="Suma de % Var. Anualizado DNA" measure="1" displayFolder="" measureGroup="Datos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Itaipú (millones de US$)]" caption="Suma de Itaipú (millones de US$)" measure="1" displayFolder="" measureGroup="Datos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Yacyretá (en millones de US$)]" caption="Suma de Yacyretá (en millones de US$)" measure="1" displayFolder="" measureGroup="Datos1" count="0" hidden="1">
      <extLst>
        <ext xmlns:x15="http://schemas.microsoft.com/office/spreadsheetml/2010/11/main" uri="{B97F6D7D-B522-45F9-BDA1-12C45D357490}">
          <x15:cacheHierarchy aggregatedColumn="46"/>
        </ext>
      </extLst>
    </cacheHierarchy>
    <cacheHierarchy uniqueName="[Measures].[Suma de Gasto Total (Obligado)]" caption="Suma de Gasto Total (Obligado)" measure="1" displayFolder="" measureGroup="Datos1" count="0" hidden="1">
      <extLst>
        <ext xmlns:x15="http://schemas.microsoft.com/office/spreadsheetml/2010/11/main" uri="{B97F6D7D-B522-45F9-BDA1-12C45D357490}">
          <x15:cacheHierarchy aggregatedColumn="49"/>
        </ext>
      </extLst>
    </cacheHierarchy>
    <cacheHierarchy uniqueName="[Measures].[Suma de Remuneración a los Empleados]" caption="Suma de Remuneración a los Empleados" measure="1" displayFolder="" measureGroup="Datos1" count="0" hidden="1">
      <extLst>
        <ext xmlns:x15="http://schemas.microsoft.com/office/spreadsheetml/2010/11/main" uri="{B97F6D7D-B522-45F9-BDA1-12C45D357490}">
          <x15:cacheHierarchy aggregatedColumn="56"/>
        </ext>
      </extLst>
    </cacheHierarchy>
    <cacheHierarchy uniqueName="[Measures].[Suma de Uso de Bienes y Servicios]" caption="Suma de Uso de Bienes y Servicios" measure="1" displayFolder="" measureGroup="Datos1" count="0" hidden="1">
      <extLst>
        <ext xmlns:x15="http://schemas.microsoft.com/office/spreadsheetml/2010/11/main" uri="{B97F6D7D-B522-45F9-BDA1-12C45D357490}">
          <x15:cacheHierarchy aggregatedColumn="64"/>
        </ext>
      </extLst>
    </cacheHierarchy>
    <cacheHierarchy uniqueName="[Measures].[Suma de Intereses]" caption="Suma de Intereses" measure="1" displayFolder="" measureGroup="Datos1" count="0" hidden="1">
      <extLst>
        <ext xmlns:x15="http://schemas.microsoft.com/office/spreadsheetml/2010/11/main" uri="{B97F6D7D-B522-45F9-BDA1-12C45D357490}">
          <x15:cacheHierarchy aggregatedColumn="65"/>
        </ext>
      </extLst>
    </cacheHierarchy>
    <cacheHierarchy uniqueName="[Measures].[Suma de Donaciones (Gasto)]" caption="Suma de Donaciones (Gasto)" measure="1" displayFolder="" measureGroup="Datos1" count="0" hidden="1">
      <extLst>
        <ext xmlns:x15="http://schemas.microsoft.com/office/spreadsheetml/2010/11/main" uri="{B97F6D7D-B522-45F9-BDA1-12C45D357490}">
          <x15:cacheHierarchy aggregatedColumn="68"/>
        </ext>
      </extLst>
    </cacheHierarchy>
    <cacheHierarchy uniqueName="[Measures].[Suma de Prestaciones Sociales]" caption="Suma de Prestaciones Sociales" measure="1" displayFolder="" measureGroup="Datos1" count="0" hidden="1">
      <extLst>
        <ext xmlns:x15="http://schemas.microsoft.com/office/spreadsheetml/2010/11/main" uri="{B97F6D7D-B522-45F9-BDA1-12C45D357490}">
          <x15:cacheHierarchy aggregatedColumn="69"/>
        </ext>
      </extLst>
    </cacheHierarchy>
    <cacheHierarchy uniqueName="[Measures].[Suma de Otros Gastos]" caption="Suma de Otros Gastos" measure="1" displayFolder="" measureGroup="Datos1" count="0" hidden="1">
      <extLst>
        <ext xmlns:x15="http://schemas.microsoft.com/office/spreadsheetml/2010/11/main" uri="{B97F6D7D-B522-45F9-BDA1-12C45D357490}">
          <x15:cacheHierarchy aggregatedColumn="70"/>
        </ext>
      </extLst>
    </cacheHierarchy>
    <cacheHierarchy uniqueName="[Measures].[Suma de RON (% del PIB)]" caption="Suma de RON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77"/>
        </ext>
      </extLst>
    </cacheHierarchy>
    <cacheHierarchy uniqueName="[Measures].[Suma de MOPC (mm US$)]" caption="Suma de MOPC (mm US$)" measure="1" displayFolder="" measureGroup="Datos1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90"/>
        </ext>
      </extLst>
    </cacheHierarchy>
    <cacheHierarchy uniqueName="[Measures].[Suma de Otras entidades (mm US$)]" caption="Suma de Otras entidades (mm US$)" measure="1" displayFolder="" measureGroup="Datos1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92"/>
        </ext>
      </extLst>
    </cacheHierarchy>
    <cacheHierarchy uniqueName="[Measures].[Suma de ANANF (mm US$)]" caption="Suma de ANANF (mm US$)" measure="1" displayFolder="" measureGroup="Datos1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85"/>
        </ext>
      </extLst>
    </cacheHierarchy>
    <cacheHierarchy uniqueName="[Measures].[Suma de Resultado Fiscal (% del PIB)]" caption="Suma de Resultado Fiscal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01"/>
        </ext>
      </extLst>
    </cacheHierarchy>
    <cacheHierarchy uniqueName="[Measures].[Suma de SSPP financiados con Ingresos Tributarios]" caption="Suma de SSPP financiados con Ingresos Tributarios" measure="1" displayFolder="" measureGroup="Datos1" count="0" hidden="1">
      <extLst>
        <ext xmlns:x15="http://schemas.microsoft.com/office/spreadsheetml/2010/11/main" uri="{B97F6D7D-B522-45F9-BDA1-12C45D357490}">
          <x15:cacheHierarchy aggregatedColumn="103"/>
        </ext>
      </extLst>
    </cacheHierarchy>
    <cacheHierarchy uniqueName="[Measures].[Suma de Resultado fiscal primario (% del PIB)]" caption="Suma de Resultado fiscal primari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06"/>
        </ext>
      </extLst>
    </cacheHierarchy>
    <cacheHierarchy uniqueName="[Measures].[Suma de RON anualizado (% del PIB)]" caption="Suma de RON anualizad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78"/>
        </ext>
      </extLst>
    </cacheHierarchy>
    <cacheHierarchy uniqueName="[Measures].[Suma de ANANF anualizado (% del PIB)]" caption="Suma de ANANF anualizad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88"/>
        </ext>
      </extLst>
    </cacheHierarchy>
    <cacheHierarchy uniqueName="[Measures].[Suma de Resultado fiscal anualizado (% del PIB)]" caption="Suma de Resultado fiscal anualizad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02"/>
        </ext>
      </extLst>
    </cacheHierarchy>
    <cacheHierarchy uniqueName="[Measures].[Suma de ANANF (% del PIB)]" caption="Suma de ANANF (% del PIB)" measure="1" displayFolder="" measureGroup="Datos1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86"/>
        </ext>
      </extLst>
    </cacheHierarchy>
    <cacheHierarchy uniqueName="[Measures].[Suma de IT Suma 12 meses]" caption="Suma de IT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Suma de Tributarios suma 12 meses]" caption="Suma de Tributarios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Suma de SET suma 12 meses]" caption="Suma de SET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DNA suma 12 meses]" caption="Suma de DNA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Gasto Total suma 12 meses]" caption="Suma de Gasto Total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52"/>
        </ext>
      </extLst>
    </cacheHierarchy>
    <cacheHierarchy uniqueName="[Measures].[Suma de RON acumulado 12 meses]" caption="Suma de RON acumulado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73"/>
        </ext>
      </extLst>
    </cacheHierarchy>
    <cacheHierarchy uniqueName="[Measures].[Suma de ANANF acumulado 12 meses]" caption="Suma de ANANF acumulado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81"/>
        </ext>
      </extLst>
    </cacheHierarchy>
    <cacheHierarchy uniqueName="[Measures].[Suma de Resultado fiscal anualizado]" caption="Suma de Resultado fiscal anualizado" measure="1" displayFolder="" measureGroup="Datos1" count="0" hidden="1">
      <extLst>
        <ext xmlns:x15="http://schemas.microsoft.com/office/spreadsheetml/2010/11/main" uri="{B97F6D7D-B522-45F9-BDA1-12C45D357490}">
          <x15:cacheHierarchy aggregatedColumn="95"/>
        </ext>
      </extLst>
    </cacheHierarchy>
    <cacheHierarchy uniqueName="[Measures].[Suma de % Var interanual]" caption="Suma de % Var interanual" measure="1" displayFolder="" measureGroup="Datos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a de % Var. Interanual Tributarios]" caption="Suma de % Var. Interanual Tributarios" measure="1" displayFolder="" measureGroup="Datos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a de % Var. Interanual Remun.]" caption="Suma de % Var. Interanual Remun." measure="1" displayFolder="" measureGroup="Datos1" count="0" hidden="1">
      <extLst>
        <ext xmlns:x15="http://schemas.microsoft.com/office/spreadsheetml/2010/11/main" uri="{B97F6D7D-B522-45F9-BDA1-12C45D357490}">
          <x15:cacheHierarchy aggregatedColumn="59"/>
        </ext>
      </extLst>
    </cacheHierarchy>
    <cacheHierarchy uniqueName="[Measures].[Suma de % Var. Acumulado Remun.]" caption="Suma de % Var. Acumulado Remun." measure="1" displayFolder="" measureGroup="Datos1" count="0" hidden="1">
      <extLst>
        <ext xmlns:x15="http://schemas.microsoft.com/office/spreadsheetml/2010/11/main" uri="{B97F6D7D-B522-45F9-BDA1-12C45D357490}">
          <x15:cacheHierarchy aggregatedColumn="60"/>
        </ext>
      </extLst>
    </cacheHierarchy>
    <cacheHierarchy uniqueName="[Measures].[Suma de Sueldos]" caption="Suma de Sueldos" measure="1" displayFolder="" measureGroup="Datos1" count="0" hidden="1">
      <extLst>
        <ext xmlns:x15="http://schemas.microsoft.com/office/spreadsheetml/2010/11/main" uri="{B97F6D7D-B522-45F9-BDA1-12C45D357490}">
          <x15:cacheHierarchy aggregatedColumn="62"/>
        </ext>
      </extLst>
    </cacheHierarchy>
    <cacheHierarchy uniqueName="[Measures].[Suma de Otras remuneraciones]" caption="Suma de Otras remuneraciones" measure="1" displayFolder="" measureGroup="Datos1" count="0" hidden="1">
      <extLst>
        <ext xmlns:x15="http://schemas.microsoft.com/office/spreadsheetml/2010/11/main" uri="{B97F6D7D-B522-45F9-BDA1-12C45D357490}">
          <x15:cacheHierarchy aggregatedColumn="63"/>
        </ext>
      </extLst>
    </cacheHierarchy>
    <cacheHierarchy uniqueName="[Measures].[Suma de Salarios Ley de Emergencia]" caption="Suma de Salarios Ley de Emergencia" measure="1" displayFolder="" measureGroup="Datos1" count="0" hidden="1">
      <extLst>
        <ext xmlns:x15="http://schemas.microsoft.com/office/spreadsheetml/2010/11/main" uri="{B97F6D7D-B522-45F9-BDA1-12C45D357490}">
          <x15:cacheHierarchy aggregatedColumn="107"/>
        </ext>
      </extLst>
    </cacheHierarchy>
    <cacheHierarchy uniqueName="[Measures].[Suma de FFPP]" caption="Suma de FFPP" measure="1" displayFolder="" measureGroup="Datos1" count="0" hidden="1">
      <extLst>
        <ext xmlns:x15="http://schemas.microsoft.com/office/spreadsheetml/2010/11/main" uri="{B97F6D7D-B522-45F9-BDA1-12C45D357490}">
          <x15:cacheHierarchy aggregatedColumn="108"/>
        </ext>
      </extLst>
    </cacheHierarchy>
    <cacheHierarchy uniqueName="[Measures].[Suma de MEC]" caption="Suma de MEC" measure="1" displayFolder="" measureGroup="Datos1" count="0" hidden="1">
      <extLst>
        <ext xmlns:x15="http://schemas.microsoft.com/office/spreadsheetml/2010/11/main" uri="{B97F6D7D-B522-45F9-BDA1-12C45D357490}">
          <x15:cacheHierarchy aggregatedColumn="109"/>
        </ext>
      </extLst>
    </cacheHierarchy>
    <cacheHierarchy uniqueName="[Measures].[Suma de MSPBS]" caption="Suma de MSPBS" measure="1" displayFolder="" measureGroup="Datos1" count="0" hidden="1">
      <extLst>
        <ext xmlns:x15="http://schemas.microsoft.com/office/spreadsheetml/2010/11/main" uri="{B97F6D7D-B522-45F9-BDA1-12C45D357490}">
          <x15:cacheHierarchy aggregatedColumn="110"/>
        </ext>
      </extLst>
    </cacheHierarchy>
    <cacheHierarchy uniqueName="[Measures].[Suma de Hospital de Clínicas]" caption="Suma de Hospital de Clínicas" measure="1" displayFolder="" measureGroup="Datos1" count="0" hidden="1">
      <extLst>
        <ext xmlns:x15="http://schemas.microsoft.com/office/spreadsheetml/2010/11/main" uri="{B97F6D7D-B522-45F9-BDA1-12C45D357490}">
          <x15:cacheHierarchy aggregatedColumn="111"/>
        </ext>
      </extLst>
    </cacheHierarchy>
    <cacheHierarchy uniqueName="[Measures].[Suma de % Var interanual ANANF]" caption="Suma de % Var interanual ANANF" measure="1" displayFolder="" measureGroup="Datos1" count="0" hidden="1">
      <extLst>
        <ext xmlns:x15="http://schemas.microsoft.com/office/spreadsheetml/2010/11/main" uri="{B97F6D7D-B522-45F9-BDA1-12C45D357490}">
          <x15:cacheHierarchy aggregatedColumn="82"/>
        </ext>
      </extLst>
    </cacheHierarchy>
    <cacheHierarchy uniqueName="[Measures].[Suma de Ingreso Total (% del PIB)]" caption="Suma de Ingreso Total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de Gasto Total (% del PIB)]" caption="Suma de Gasto Total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50"/>
        </ext>
      </extLst>
    </cacheHierarchy>
    <cacheHierarchy uniqueName="[Measures].[Suma de RON Primario (% del PIB)]" caption="Suma de RON Primari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13"/>
        </ext>
      </extLst>
    </cacheHierarchy>
    <cacheHierarchy uniqueName="[Measures].[Suma de Gasto+Inversión (% PIB)]" caption="Suma de Gasto+Inversión (% PIB)" measure="1" displayFolder="" measureGroup="Datos1" count="0" hidden="1">
      <extLst>
        <ext xmlns:x15="http://schemas.microsoft.com/office/spreadsheetml/2010/11/main" uri="{B97F6D7D-B522-45F9-BDA1-12C45D357490}">
          <x15:cacheHierarchy aggregatedColumn="115"/>
        </ext>
      </extLst>
    </cacheHierarchy>
    <cacheHierarchy uniqueName="[Measures].[Suma de % Var. Interanual SET]" caption="Suma de % Var. Interanual SET" measure="1" displayFolder="" measureGroup="Datos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% Var. Interanual DNA]" caption="Suma de % Var. Interanual DNA" measure="1" displayFolder="" measureGroup="Datos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Resultado Fiscal (millones de US$)]" caption="Suma de Resultado Fiscal (millones de US$)" measure="1" displayFolder="" measureGroup="Datos1" count="0" hidden="1">
      <extLst>
        <ext xmlns:x15="http://schemas.microsoft.com/office/spreadsheetml/2010/11/main" uri="{B97F6D7D-B522-45F9-BDA1-12C45D357490}">
          <x15:cacheHierarchy aggregatedColumn="96"/>
        </ext>
      </extLst>
    </cacheHierarchy>
    <cacheHierarchy uniqueName="[Measures].[Suma de Contribuciones Sociales]" caption="Suma de Contribuciones Sociales" measure="1" displayFolder="" measureGroup="Datos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Donaciones]" caption="Suma de Donaciones" measure="1" displayFolder="" measureGroup="Datos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Otros Ingresos]" caption="Suma de Otros Ingresos" measure="1" displayFolder="" measureGroup="Datos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Adquisición Neta de Activos no Financieros]" caption="Suma de Adquisición Neta de Activos no Financieros" measure="1" displayFolder="" measureGroup="Datos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79"/>
        </ext>
      </extLst>
    </cacheHierarchy>
    <cacheHierarchy uniqueName="[Measures].[Suma de MOPC]" caption="Suma de MOPC" measure="1" displayFolder="" measureGroup="Datos1" count="0" hidden="1">
      <extLst>
        <ext xmlns:x15="http://schemas.microsoft.com/office/spreadsheetml/2010/11/main" uri="{B97F6D7D-B522-45F9-BDA1-12C45D357490}">
          <x15:cacheHierarchy aggregatedColumn="89"/>
        </ext>
      </extLst>
    </cacheHierarchy>
    <cacheHierarchy uniqueName="[Measures].[Suma de MH]" caption="Suma de MH" measure="1" displayFolder="" measureGroup="Datos1" count="0" hidden="1">
      <extLst>
        <ext xmlns:x15="http://schemas.microsoft.com/office/spreadsheetml/2010/11/main" uri="{B97F6D7D-B522-45F9-BDA1-12C45D357490}">
          <x15:cacheHierarchy aggregatedColumn="116"/>
        </ext>
      </extLst>
    </cacheHierarchy>
    <cacheHierarchy uniqueName="[Measures].[Suma de MJ]" caption="Suma de MJ" measure="1" displayFolder="" measureGroup="Datos1" count="0" hidden="1">
      <extLst>
        <ext xmlns:x15="http://schemas.microsoft.com/office/spreadsheetml/2010/11/main" uri="{B97F6D7D-B522-45F9-BDA1-12C45D357490}">
          <x15:cacheHierarchy aggregatedColumn="117"/>
        </ext>
      </extLst>
    </cacheHierarchy>
    <cacheHierarchy uniqueName="[Measures].[Suma de MTESS]" caption="Suma de MTESS" measure="1" displayFolder="" measureGroup="Datos1" count="0" hidden="1">
      <extLst>
        <ext xmlns:x15="http://schemas.microsoft.com/office/spreadsheetml/2010/11/main" uri="{B97F6D7D-B522-45F9-BDA1-12C45D357490}">
          <x15:cacheHierarchy aggregatedColumn="118"/>
        </ext>
      </extLst>
    </cacheHierarchy>
  </cacheHierarchies>
  <kpis count="0"/>
  <dimensions count="4">
    <dimension name="Calendario" uniqueName="[Calendario]" caption="Calendario"/>
    <dimension name="Datos1" uniqueName="[Datos1]" caption="Datos1"/>
    <dimension measure="1" name="Measures" uniqueName="[Measures]" caption="Measures"/>
    <dimension name="Meses" uniqueName="[Meses]" caption="Meses"/>
  </dimensions>
  <measureGroups count="3">
    <measureGroup name="Calendario" caption="Calendario"/>
    <measureGroup name="Datos1" caption="Datos1"/>
    <measureGroup name="Meses" caption="Meses"/>
  </measureGroups>
  <maps count="6">
    <map measureGroup="0" dimension="0"/>
    <map measureGroup="0" dimension="3"/>
    <map measureGroup="1" dimension="0"/>
    <map measureGroup="1" dimension="1"/>
    <map measureGroup="1" dimension="3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saveData="0" refreshedBy="Luis Alberto Benítez" refreshedDate="44054.73306377315" createdVersion="6" refreshedVersion="6" minRefreshableVersion="3" recordCount="0" supportSubquery="1" supportAdvancedDrill="1">
  <cacheSource type="external" connectionId="2"/>
  <cacheFields count="5">
    <cacheField name="[Calendario].[Año].[Año]" caption="Año" numFmtId="0" hierarchy="1" level="1">
      <sharedItems containsSemiMixedTypes="0" containsString="0" containsNumber="1" containsInteger="1" minValue="2018" maxValue="2020" count="3">
        <n v="2018"/>
        <n v="2019"/>
        <n v="2020"/>
      </sharedItems>
      <extLst>
        <ext xmlns:x15="http://schemas.microsoft.com/office/spreadsheetml/2010/11/main" uri="{4F2E5C28-24EA-4eb8-9CBF-B6C8F9C3D259}">
          <x15:cachedUniqueNames>
            <x15:cachedUniqueName index="0" name="[Calendario].[Año].&amp;[2018]"/>
            <x15:cachedUniqueName index="1" name="[Calendario].[Año].&amp;[2019]"/>
            <x15:cachedUniqueName index="2" name="[Calendario].[Año].&amp;[2020]"/>
          </x15:cachedUniqueNames>
        </ext>
      </extLst>
    </cacheField>
    <cacheField name="[Calendario].[Mes].[Mes]" caption="Mes" numFmtId="0" hierarchy="4" level="1">
      <sharedItems count="6">
        <s v="enero"/>
        <s v="febrero"/>
        <s v="marzo"/>
        <s v="abril"/>
        <s v="mayo"/>
        <s v="junio"/>
      </sharedItems>
    </cacheField>
    <cacheField name="[Measures].[Suma de Resultado fiscal anualizado (% del PIB)]" caption="Suma de Resultado fiscal anualizado (% del PIB)" numFmtId="0" hierarchy="156" level="32767"/>
    <cacheField name="[Calendario].[Número de mes].[Número de mes]" caption="Número de mes" numFmtId="0" hierarchy="2" level="1">
      <sharedItems containsSemiMixedTypes="0" containsString="0" containsNumber="1" containsInteger="1" minValue="1" maxValue="7" count="7">
        <n v="1"/>
        <n v="2"/>
        <n v="3"/>
        <n v="4"/>
        <n v="5"/>
        <n v="6"/>
        <n v="7"/>
      </sharedItems>
      <extLst>
        <ext xmlns:x15="http://schemas.microsoft.com/office/spreadsheetml/2010/11/main" uri="{4F2E5C28-24EA-4eb8-9CBF-B6C8F9C3D259}">
          <x15:cachedUniqueNames>
            <x15:cachedUniqueName index="0" name="[Calendario].[Número de mes].&amp;[1]"/>
            <x15:cachedUniqueName index="1" name="[Calendario].[Número de mes].&amp;[2]"/>
            <x15:cachedUniqueName index="2" name="[Calendario].[Número de mes].&amp;[3]"/>
            <x15:cachedUniqueName index="3" name="[Calendario].[Número de mes].&amp;[4]"/>
            <x15:cachedUniqueName index="4" name="[Calendario].[Número de mes].&amp;[5]"/>
            <x15:cachedUniqueName index="5" name="[Calendario].[Número de mes].&amp;[6]"/>
            <x15:cachedUniqueName index="6" name="[Calendario].[Número de mes].&amp;[7]"/>
          </x15:cachedUniqueNames>
        </ext>
      </extLst>
    </cacheField>
    <cacheField name="[Measures].[Suma de ANANF anualizado (% del PIB)]" caption="Suma de ANANF anualizado (% del PIB)" numFmtId="0" hierarchy="155" level="32767"/>
  </cacheFields>
  <cacheHierarchies count="193">
    <cacheHierarchy uniqueName="[Calendario].[Date]" caption="Date" attribute="1" time="1" keyAttribute="1" defaultMemberUniqueName="[Calendario].[Date].[All]" allUniqueName="[Calendario].[Date].[All]" dimensionUniqueName="[Calendario]" displayFolder="" count="0" memberValueDatatype="7" unbalanced="0"/>
    <cacheHierarchy uniqueName="[Calendario].[Año]" caption="Año" attribute="1" time="1" defaultMemberUniqueName="[Calendario].[Año].[All]" allUniqueName="[Calendario].[Año].[All]" dimensionUniqueName="[Calendario]" displayFolder="" count="2" memberValueDatatype="20" unbalanced="0">
      <fieldsUsage count="2">
        <fieldUsage x="-1"/>
        <fieldUsage x="0"/>
      </fieldsUsage>
    </cacheHierarchy>
    <cacheHierarchy uniqueName="[Calendario].[Número de mes]" caption="Número de mes" attribute="1" time="1" defaultMemberUniqueName="[Calendario].[Número de mes].[All]" allUniqueName="[Calendario].[Número de mes].[All]" dimensionUniqueName="[Calendario]" displayFolder="" count="2" memberValueDatatype="20" unbalanced="0">
      <fieldsUsage count="2">
        <fieldUsage x="-1"/>
        <fieldUsage x="3"/>
      </fieldsUsage>
    </cacheHierarchy>
    <cacheHierarchy uniqueName="[Calendario].[Jerarquía de fechas]" caption="Jerarquía de fechas" time="1" defaultMemberUniqueName="[Calendario].[Jerarquía de fechas].[All]" allUniqueName="[Calendario].[Jerarquía de fechas].[All]" dimensionUniqueName="[Calendario]" displayFolder="" count="0" unbalanced="0"/>
    <cacheHierarchy uniqueName="[Calendario].[Mes]" caption="Mes" attribute="1" time="1" defaultMemberUniqueName="[Calendario].[Mes].[All]" allUniqueName="[Calendario].[Mes].[All]" dimensionUniqueName="[Calendario]" displayFolder="" count="2" memberValueDatatype="130" unbalanced="0">
      <fieldsUsage count="2">
        <fieldUsage x="-1"/>
        <fieldUsage x="1"/>
      </fieldsUsage>
    </cacheHierarchy>
    <cacheHierarchy uniqueName="[Calendario].[MMM-AAAA]" caption="MMM-AAAA" attribute="1" time="1" defaultMemberUniqueName="[Calendario].[MMM-AAAA].[All]" allUniqueName="[Calendario].[MMM-AAAA].[All]" dimensionUniqueName="[Calendario]" displayFolder="" count="0" memberValueDatatype="130" unbalanced="0"/>
    <cacheHierarchy uniqueName="[Calendario].[Número de día de la semana]" caption="Número de día de la semana" attribute="1" time="1" defaultMemberUniqueName="[Calendario].[Número de día de la semana].[All]" allUniqueName="[Calendario].[Número de día de la semana].[All]" dimensionUniqueName="[Calendario]" displayFolder="" count="0" memberValueDatatype="20" unbalanced="0"/>
    <cacheHierarchy uniqueName="[Calendario].[Día de la semana]" caption="Día de la semana" attribute="1" time="1" defaultMemberUniqueName="[Calendario].[Día de la semana].[All]" allUniqueName="[Calendario].[Día de la semana].[All]" dimensionUniqueName="[Calendario]" displayFolder="" count="0" memberValueDatatype="130" unbalanced="0"/>
    <cacheHierarchy uniqueName="[Datos1].[Orden]" caption="Orden" attribute="1" defaultMemberUniqueName="[Datos1].[Orden].[All]" allUniqueName="[Datos1].[Orden].[All]" dimensionUniqueName="[Datos1]" displayFolder="" count="0" memberValueDatatype="20" unbalanced="0"/>
    <cacheHierarchy uniqueName="[Datos1].[Periodo]" caption="Periodo" attribute="1" time="1" defaultMemberUniqueName="[Datos1].[Periodo].[All]" allUniqueName="[Datos1].[Periodo].[All]" dimensionUniqueName="[Datos1]" displayFolder="" count="0" memberValueDatatype="7" unbalanced="0"/>
    <cacheHierarchy uniqueName="[Datos1].[Mes]" caption="Mes" attribute="1" defaultMemberUniqueName="[Datos1].[Mes].[All]" allUniqueName="[Datos1].[Mes].[All]" dimensionUniqueName="[Datos1]" displayFolder="" count="0" memberValueDatatype="130" unbalanced="0"/>
    <cacheHierarchy uniqueName="[Datos1].[Año]" caption="Año" attribute="1" defaultMemberUniqueName="[Datos1].[Año].[All]" allUniqueName="[Datos1].[Año].[All]" dimensionUniqueName="[Datos1]" displayFolder="" count="0" memberValueDatatype="20" unbalanced="0"/>
    <cacheHierarchy uniqueName="[Datos1].[PIB nominal (miles de millones de G.)]" caption="PIB nominal (miles de millones de G.)" attribute="1" defaultMemberUniqueName="[Datos1].[PIB nominal (miles de millones de G.)].[All]" allUniqueName="[Datos1].[PIB nominal (miles de millones de G.)].[All]" dimensionUniqueName="[Datos1]" displayFolder="" count="0" memberValueDatatype="5" unbalanced="0"/>
    <cacheHierarchy uniqueName="[Datos1].[Tipo de cambio Gs./US$]" caption="Tipo de cambio Gs./US$" attribute="1" defaultMemberUniqueName="[Datos1].[Tipo de cambio Gs./US$].[All]" allUniqueName="[Datos1].[Tipo de cambio Gs./US$].[All]" dimensionUniqueName="[Datos1]" displayFolder="" count="0" memberValueDatatype="5" unbalanced="0"/>
    <cacheHierarchy uniqueName="[Datos1].[Ingreso Total (Recaudado)]" caption="Ingreso Total (Recaudado)" attribute="1" defaultMemberUniqueName="[Datos1].[Ingreso Total (Recaudado)].[All]" allUniqueName="[Datos1].[Ingreso Total (Recaudado)].[All]" dimensionUniqueName="[Datos1]" displayFolder="" count="0" memberValueDatatype="5" unbalanced="0"/>
    <cacheHierarchy uniqueName="[Datos1].[Ingreso Total (% del PIB)]" caption="Ingreso Total (% del PIB)" attribute="1" defaultMemberUniqueName="[Datos1].[Ingreso Total (% del PIB)].[All]" allUniqueName="[Datos1].[Ingreso Total (% del PIB)].[All]" dimensionUniqueName="[Datos1]" displayFolder="" count="0" memberValueDatatype="5" unbalanced="0"/>
    <cacheHierarchy uniqueName="[Datos1].[IT acumulado por año]" caption="IT acumulado por año" attribute="1" defaultMemberUniqueName="[Datos1].[IT acumulado por año].[All]" allUniqueName="[Datos1].[IT acumulado por año].[All]" dimensionUniqueName="[Datos1]" displayFolder="" count="0" memberValueDatatype="5" unbalanced="0"/>
    <cacheHierarchy uniqueName="[Datos1].[IT Suma 12 meses]" caption="IT Suma 12 meses" attribute="1" defaultMemberUniqueName="[Datos1].[IT Suma 12 meses].[All]" allUniqueName="[Datos1].[IT Suma 12 meses].[All]" dimensionUniqueName="[Datos1]" displayFolder="" count="0" memberValueDatatype="5" unbalanced="0"/>
    <cacheHierarchy uniqueName="[Datos1].[% Var acum Ingreso total]" caption="% Var acum Ingreso total" attribute="1" defaultMemberUniqueName="[Datos1].[% Var acum Ingreso total].[All]" allUniqueName="[Datos1].[% Var acum Ingreso total].[All]" dimensionUniqueName="[Datos1]" displayFolder="" count="0" memberValueDatatype="5" unbalanced="0"/>
    <cacheHierarchy uniqueName="[Datos1].[% Var interanual]" caption="% Var interanual" attribute="1" defaultMemberUniqueName="[Datos1].[% Var interanual].[All]" allUniqueName="[Datos1].[% Var interanual].[All]" dimensionUniqueName="[Datos1]" displayFolder="" count="0" memberValueDatatype="5" unbalanced="0"/>
    <cacheHierarchy uniqueName="[Datos1].[% Var suma 12 meses]" caption="% Var suma 12 meses" attribute="1" defaultMemberUniqueName="[Datos1].[% Var suma 12 meses].[All]" allUniqueName="[Datos1].[% Var suma 12 meses].[All]" dimensionUniqueName="[Datos1]" displayFolder="" count="0" memberValueDatatype="5" unbalanced="0"/>
    <cacheHierarchy uniqueName="[Datos1].[Ingresos Tributarios]" caption="Ingresos Tributarios" attribute="1" defaultMemberUniqueName="[Datos1].[Ingresos Tributarios].[All]" allUniqueName="[Datos1].[Ingresos Tributarios].[All]" dimensionUniqueName="[Datos1]" displayFolder="" count="0" memberValueDatatype="5" unbalanced="0"/>
    <cacheHierarchy uniqueName="[Datos1].[Presión Tributaria]" caption="Presión Tributaria" attribute="1" defaultMemberUniqueName="[Datos1].[Presión Tributaria].[All]" allUniqueName="[Datos1].[Presión Tributaria].[All]" dimensionUniqueName="[Datos1]" displayFolder="" count="0" memberValueDatatype="5" unbalanced="0"/>
    <cacheHierarchy uniqueName="[Datos1].[Tributarios Acum. Por año]" caption="Tributarios Acum. Por año" attribute="1" defaultMemberUniqueName="[Datos1].[Tributarios Acum. Por año].[All]" allUniqueName="[Datos1].[Tributarios Acum. Por año].[All]" dimensionUniqueName="[Datos1]" displayFolder="" count="0" memberValueDatatype="5" unbalanced="0"/>
    <cacheHierarchy uniqueName="[Datos1].[Tributarios suma 12 meses]" caption="Tributarios suma 12 meses" attribute="1" defaultMemberUniqueName="[Datos1].[Tributarios suma 12 meses].[All]" allUniqueName="[Datos1].[Tributarios suma 12 meses].[All]" dimensionUniqueName="[Datos1]" displayFolder="" count="0" memberValueDatatype="5" unbalanced="0"/>
    <cacheHierarchy uniqueName="[Datos1].[% Var. Interanual Tributarios]" caption="% Var. Interanual Tributarios" attribute="1" defaultMemberUniqueName="[Datos1].[% Var. Interanual Tributarios].[All]" allUniqueName="[Datos1].[% Var. Interanual Tributarios].[All]" dimensionUniqueName="[Datos1]" displayFolder="" count="0" memberValueDatatype="5" unbalanced="0"/>
    <cacheHierarchy uniqueName="[Datos1].[% Var. Acum. Tributarios]" caption="% Var. Acum. Tributarios" attribute="1" defaultMemberUniqueName="[Datos1].[% Var. Acum. Tributarios].[All]" allUniqueName="[Datos1].[% Var. Acum. Tributarios].[All]" dimensionUniqueName="[Datos1]" displayFolder="" count="0" memberValueDatatype="5" unbalanced="0"/>
    <cacheHierarchy uniqueName="[Datos1].[% Var. Suma 12m Tributarios]" caption="% Var. Suma 12m Tributarios" attribute="1" defaultMemberUniqueName="[Datos1].[% Var. Suma 12m Tributarios].[All]" allUniqueName="[Datos1].[% Var. Suma 12m Tributarios].[All]" dimensionUniqueName="[Datos1]" displayFolder="" count="0" memberValueDatatype="5" unbalanced="0"/>
    <cacheHierarchy uniqueName="[Datos1].[SET]" caption="SET" attribute="1" defaultMemberUniqueName="[Datos1].[SET].[All]" allUniqueName="[Datos1].[SET].[All]" dimensionUniqueName="[Datos1]" displayFolder="" count="0" memberValueDatatype="5" unbalanced="0"/>
    <cacheHierarchy uniqueName="[Datos1].[SET suma 12 meses]" caption="SET suma 12 meses" attribute="1" defaultMemberUniqueName="[Datos1].[SET suma 12 meses].[All]" allUniqueName="[Datos1].[SET suma 12 meses].[All]" dimensionUniqueName="[Datos1]" displayFolder="" count="0" memberValueDatatype="5" unbalanced="0"/>
    <cacheHierarchy uniqueName="[Datos1].[% Var. Anualizado SET]" caption="% Var. Anualizado SET" attribute="1" defaultMemberUniqueName="[Datos1].[% Var. Anualizado SET].[All]" allUniqueName="[Datos1].[% Var. Anualizado SET].[All]" dimensionUniqueName="[Datos1]" displayFolder="" count="0" memberValueDatatype="5" unbalanced="0"/>
    <cacheHierarchy uniqueName="[Datos1].[% Var. Interanual SET]" caption="% Var. Interanual SET" attribute="1" defaultMemberUniqueName="[Datos1].[% Var. Interanual SET].[All]" allUniqueName="[Datos1].[% Var. Interanual SET].[All]" dimensionUniqueName="[Datos1]" displayFolder="" count="0" memberValueDatatype="5" unbalanced="0"/>
    <cacheHierarchy uniqueName="[Datos1].[DNA]" caption="DNA" attribute="1" defaultMemberUniqueName="[Datos1].[DNA].[All]" allUniqueName="[Datos1].[DNA].[All]" dimensionUniqueName="[Datos1]" displayFolder="" count="0" memberValueDatatype="5" unbalanced="0"/>
    <cacheHierarchy uniqueName="[Datos1].[DNA suma 12 meses]" caption="DNA suma 12 meses" attribute="1" defaultMemberUniqueName="[Datos1].[DNA suma 12 meses].[All]" allUniqueName="[Datos1].[DNA suma 12 meses].[All]" dimensionUniqueName="[Datos1]" displayFolder="" count="0" memberValueDatatype="5" unbalanced="0"/>
    <cacheHierarchy uniqueName="[Datos1].[% Var. Anualizado DNA]" caption="% Var. Anualizado DNA" attribute="1" defaultMemberUniqueName="[Datos1].[% Var. Anualizado DNA].[All]" allUniqueName="[Datos1].[% Var. Anualizado DNA].[All]" dimensionUniqueName="[Datos1]" displayFolder="" count="0" memberValueDatatype="5" unbalanced="0"/>
    <cacheHierarchy uniqueName="[Datos1].[% Var. Interanual DNA]" caption="% Var. Interanual DNA" attribute="1" defaultMemberUniqueName="[Datos1].[% Var. Interanual DNA].[All]" allUniqueName="[Datos1].[% Var. Interanual DNA].[All]" dimensionUniqueName="[Datos1]" displayFolder="" count="0" memberValueDatatype="5" unbalanced="0"/>
    <cacheHierarchy uniqueName="[Datos1].[Contribuciones Sociales]" caption="Contribuciones Sociales" attribute="1" defaultMemberUniqueName="[Datos1].[Contribuciones Sociales].[All]" allUniqueName="[Datos1].[Contribuciones Sociales].[All]" dimensionUniqueName="[Datos1]" displayFolder="" count="0" memberValueDatatype="5" unbalanced="0"/>
    <cacheHierarchy uniqueName="[Datos1].[Contribuciones Sociales (% del PIB)]" caption="Contribuciones Sociales (% del PIB)" attribute="1" defaultMemberUniqueName="[Datos1].[Contribuciones Sociales (% del PIB)].[All]" allUniqueName="[Datos1].[Contribuciones Sociales (% del PIB)].[All]" dimensionUniqueName="[Datos1]" displayFolder="" count="0" memberValueDatatype="5" unbalanced="0"/>
    <cacheHierarchy uniqueName="[Datos1].[Donaciones]" caption="Donaciones" attribute="1" defaultMemberUniqueName="[Datos1].[Donaciones].[All]" allUniqueName="[Datos1].[Donaciones].[All]" dimensionUniqueName="[Datos1]" displayFolder="" count="0" memberValueDatatype="5" unbalanced="0"/>
    <cacheHierarchy uniqueName="[Datos1].[Donaciones (% del PIB)]" caption="Donaciones (% del PIB)" attribute="1" defaultMemberUniqueName="[Datos1].[Donaciones (% del PIB)].[All]" allUniqueName="[Datos1].[Donaciones (% del PIB)].[All]" dimensionUniqueName="[Datos1]" displayFolder="" count="0" memberValueDatatype="5" unbalanced="0"/>
    <cacheHierarchy uniqueName="[Datos1].[Otros Ingresos]" caption="Otros Ingresos" attribute="1" defaultMemberUniqueName="[Datos1].[Otros Ingresos].[All]" allUniqueName="[Datos1].[Otros Ingresos].[All]" dimensionUniqueName="[Datos1]" displayFolder="" count="0" memberValueDatatype="5" unbalanced="0"/>
    <cacheHierarchy uniqueName="[Datos1].[Otros ingresos (millones de US$)]" caption="Otros ingresos (millones de US$)" attribute="1" defaultMemberUniqueName="[Datos1].[Otros ingresos (millones de US$)].[All]" allUniqueName="[Datos1].[Otros ingresos (millones de US$)].[All]" dimensionUniqueName="[Datos1]" displayFolder="" count="0" memberValueDatatype="5" unbalanced="0"/>
    <cacheHierarchy uniqueName="[Datos1].[Itaipú]" caption="Itaipú" attribute="1" defaultMemberUniqueName="[Datos1].[Itaipú].[All]" allUniqueName="[Datos1].[Itaipú].[All]" dimensionUniqueName="[Datos1]" displayFolder="" count="0" memberValueDatatype="5" unbalanced="0"/>
    <cacheHierarchy uniqueName="[Datos1].[Itaipú (millones de US$)]" caption="Itaipú (millones de US$)" attribute="1" defaultMemberUniqueName="[Datos1].[Itaipú (millones de US$)].[All]" allUniqueName="[Datos1].[Itaipú (millones de US$)].[All]" dimensionUniqueName="[Datos1]" displayFolder="" count="0" memberValueDatatype="5" unbalanced="0"/>
    <cacheHierarchy uniqueName="[Datos1].[Itaipú acumulado por año (millones de US$)]" caption="Itaipú acumulado por año (millones de US$)" attribute="1" defaultMemberUniqueName="[Datos1].[Itaipú acumulado por año (millones de US$)].[All]" allUniqueName="[Datos1].[Itaipú acumulado por año (millones de US$)].[All]" dimensionUniqueName="[Datos1]" displayFolder="" count="0" memberValueDatatype="5" unbalanced="0"/>
    <cacheHierarchy uniqueName="[Datos1].[Yacyretá]" caption="Yacyretá" attribute="1" defaultMemberUniqueName="[Datos1].[Yacyretá].[All]" allUniqueName="[Datos1].[Yacyretá].[All]" dimensionUniqueName="[Datos1]" displayFolder="" count="0" memberValueDatatype="5" unbalanced="0"/>
    <cacheHierarchy uniqueName="[Datos1].[Yacyretá (en millones de US$)]" caption="Yacyretá (en millones de US$)" attribute="1" defaultMemberUniqueName="[Datos1].[Yacyretá (en millones de US$)].[All]" allUniqueName="[Datos1].[Yacyretá (en millones de US$)].[All]" dimensionUniqueName="[Datos1]" displayFolder="" count="0" memberValueDatatype="5" unbalanced="0"/>
    <cacheHierarchy uniqueName="[Datos1].[Yacyretá acumulado por año (millones de US$)]" caption="Yacyretá acumulado por año (millones de US$)" attribute="1" defaultMemberUniqueName="[Datos1].[Yacyretá acumulado por año (millones de US$)].[All]" allUniqueName="[Datos1].[Yacyretá acumulado por año (millones de US$)].[All]" dimensionUniqueName="[Datos1]" displayFolder="" count="0" memberValueDatatype="5" unbalanced="0"/>
    <cacheHierarchy uniqueName="[Datos1].[Otros Ingr.]" caption="Otros Ingr." attribute="1" defaultMemberUniqueName="[Datos1].[Otros Ingr.].[All]" allUniqueName="[Datos1].[Otros Ingr.].[All]" dimensionUniqueName="[Datos1]" displayFolder="" count="0" memberValueDatatype="5" unbalanced="0"/>
    <cacheHierarchy uniqueName="[Datos1].[Gasto Total (Obligado)]" caption="Gasto Total (Obligado)" attribute="1" defaultMemberUniqueName="[Datos1].[Gasto Total (Obligado)].[All]" allUniqueName="[Datos1].[Gasto Total (Obligado)].[All]" dimensionUniqueName="[Datos1]" displayFolder="" count="0" memberValueDatatype="5" unbalanced="0"/>
    <cacheHierarchy uniqueName="[Datos1].[Gasto Total (% del PIB)]" caption="Gasto Total (% del PIB)" attribute="1" defaultMemberUniqueName="[Datos1].[Gasto Total (% del PIB)].[All]" allUniqueName="[Datos1].[Gasto Total (% del PIB)].[All]" dimensionUniqueName="[Datos1]" displayFolder="" count="0" memberValueDatatype="5" unbalanced="0"/>
    <cacheHierarchy uniqueName="[Datos1].[Gasto total acumulado por año]" caption="Gasto total acumulado por año" attribute="1" defaultMemberUniqueName="[Datos1].[Gasto total acumulado por año].[All]" allUniqueName="[Datos1].[Gasto total acumulado por año].[All]" dimensionUniqueName="[Datos1]" displayFolder="" count="0" memberValueDatatype="5" unbalanced="0"/>
    <cacheHierarchy uniqueName="[Datos1].[Gasto Total suma 12 meses]" caption="Gasto Total suma 12 meses" attribute="1" defaultMemberUniqueName="[Datos1].[Gasto Total suma 12 meses].[All]" allUniqueName="[Datos1].[Gasto Total suma 12 meses].[All]" dimensionUniqueName="[Datos1]" displayFolder="" count="0" memberValueDatatype="5" unbalanced="0"/>
    <cacheHierarchy uniqueName="[Datos1].[% Var interanual gasto total]" caption="% Var interanual gasto total" attribute="1" defaultMemberUniqueName="[Datos1].[% Var interanual gasto total].[All]" allUniqueName="[Datos1].[% Var interanual gasto total].[All]" dimensionUniqueName="[Datos1]" displayFolder="" count="0" memberValueDatatype="5" unbalanced="0"/>
    <cacheHierarchy uniqueName="[Datos1].[% Var acumulado gasto total]" caption="% Var acumulado gasto total" attribute="1" defaultMemberUniqueName="[Datos1].[% Var acumulado gasto total].[All]" allUniqueName="[Datos1].[% Var acumulado gasto total].[All]" dimensionUniqueName="[Datos1]" displayFolder="" count="0" memberValueDatatype="5" unbalanced="0"/>
    <cacheHierarchy uniqueName="[Datos1].[% Var. Anualizado GT]" caption="% Var. Anualizado GT" attribute="1" defaultMemberUniqueName="[Datos1].[% Var. Anualizado GT].[All]" allUniqueName="[Datos1].[% Var. Anualizado GT].[All]" dimensionUniqueName="[Datos1]" displayFolder="" count="0" memberValueDatatype="5" unbalanced="0"/>
    <cacheHierarchy uniqueName="[Datos1].[Remuneración a los Empleados]" caption="Remuneración a los Empleados" attribute="1" defaultMemberUniqueName="[Datos1].[Remuneración a los Empleados].[All]" allUniqueName="[Datos1].[Remuneración a los Empleados].[All]" dimensionUniqueName="[Datos1]" displayFolder="" count="0" memberValueDatatype="5" unbalanced="0"/>
    <cacheHierarchy uniqueName="[Datos1].[Remun. Acum. Por año]" caption="Remun. Acum. Por año" attribute="1" defaultMemberUniqueName="[Datos1].[Remun. Acum. Por año].[All]" allUniqueName="[Datos1].[Remun. Acum. Por año].[All]" dimensionUniqueName="[Datos1]" displayFolder="" count="0" memberValueDatatype="5" unbalanced="0"/>
    <cacheHierarchy uniqueName="[Datos1].[Remun. Suma 12 meses]" caption="Remun. Suma 12 meses" attribute="1" defaultMemberUniqueName="[Datos1].[Remun. Suma 12 meses].[All]" allUniqueName="[Datos1].[Remun. Suma 12 meses].[All]" dimensionUniqueName="[Datos1]" displayFolder="" count="0" memberValueDatatype="5" unbalanced="0"/>
    <cacheHierarchy uniqueName="[Datos1].[% Var. Interanual Remun.]" caption="% Var. Interanual Remun." attribute="1" defaultMemberUniqueName="[Datos1].[% Var. Interanual Remun.].[All]" allUniqueName="[Datos1].[% Var. Interanual Remun.].[All]" dimensionUniqueName="[Datos1]" displayFolder="" count="0" memberValueDatatype="5" unbalanced="0"/>
    <cacheHierarchy uniqueName="[Datos1].[% Var. Acumulado Remun.]" caption="% Var. Acumulado Remun." attribute="1" defaultMemberUniqueName="[Datos1].[% Var. Acumulado Remun.].[All]" allUniqueName="[Datos1].[% Var. Acumulado Remun.].[All]" dimensionUniqueName="[Datos1]" displayFolder="" count="0" memberValueDatatype="5" unbalanced="0"/>
    <cacheHierarchy uniqueName="[Datos1].[% Var. Anualizado Remun.]" caption="% Var. Anualizado Remun." attribute="1" defaultMemberUniqueName="[Datos1].[% Var. Anualizado Remun.].[All]" allUniqueName="[Datos1].[% Var. Anualizado Remun.].[All]" dimensionUniqueName="[Datos1]" displayFolder="" count="0" memberValueDatatype="5" unbalanced="0"/>
    <cacheHierarchy uniqueName="[Datos1].[Sueldos]" caption="Sueldos" attribute="1" defaultMemberUniqueName="[Datos1].[Sueldos].[All]" allUniqueName="[Datos1].[Sueldos].[All]" dimensionUniqueName="[Datos1]" displayFolder="" count="0" memberValueDatatype="5" unbalanced="0"/>
    <cacheHierarchy uniqueName="[Datos1].[Otras remuneraciones]" caption="Otras remuneraciones" attribute="1" defaultMemberUniqueName="[Datos1].[Otras remuneraciones].[All]" allUniqueName="[Datos1].[Otras remuneraciones].[All]" dimensionUniqueName="[Datos1]" displayFolder="" count="0" memberValueDatatype="5" unbalanced="0"/>
    <cacheHierarchy uniqueName="[Datos1].[Uso de Bienes y Servicios]" caption="Uso de Bienes y Servicios" attribute="1" defaultMemberUniqueName="[Datos1].[Uso de Bienes y Servicios].[All]" allUniqueName="[Datos1].[Uso de Bienes y Servicios].[All]" dimensionUniqueName="[Datos1]" displayFolder="" count="0" memberValueDatatype="5" unbalanced="0"/>
    <cacheHierarchy uniqueName="[Datos1].[Intereses]" caption="Intereses" attribute="1" defaultMemberUniqueName="[Datos1].[Intereses].[All]" allUniqueName="[Datos1].[Intereses].[All]" dimensionUniqueName="[Datos1]" displayFolder="" count="0" memberValueDatatype="5" unbalanced="0"/>
    <cacheHierarchy uniqueName="[Datos1].[Intereses (millones de US$)]" caption="Intereses (millones de US$)" attribute="1" defaultMemberUniqueName="[Datos1].[Intereses (millones de US$)].[All]" allUniqueName="[Datos1].[Intereses (millones de US$)].[All]" dimensionUniqueName="[Datos1]" displayFolder="" count="0" memberValueDatatype="5" unbalanced="0"/>
    <cacheHierarchy uniqueName="[Datos1].[Intereses (% del PIB)]" caption="Intereses (% del PIB)" attribute="1" defaultMemberUniqueName="[Datos1].[Intereses (% del PIB)].[All]" allUniqueName="[Datos1].[Intereses (% del PIB)].[All]" dimensionUniqueName="[Datos1]" displayFolder="" count="0" memberValueDatatype="5" unbalanced="0"/>
    <cacheHierarchy uniqueName="[Datos1].[Donaciones (Gasto)]" caption="Donaciones (Gasto)" attribute="1" defaultMemberUniqueName="[Datos1].[Donaciones (Gasto)].[All]" allUniqueName="[Datos1].[Donaciones (Gasto)].[All]" dimensionUniqueName="[Datos1]" displayFolder="" count="0" memberValueDatatype="5" unbalanced="0"/>
    <cacheHierarchy uniqueName="[Datos1].[Prestaciones Sociales]" caption="Prestaciones Sociales" attribute="1" defaultMemberUniqueName="[Datos1].[Prestaciones Sociales].[All]" allUniqueName="[Datos1].[Prestaciones Sociales].[All]" dimensionUniqueName="[Datos1]" displayFolder="" count="0" memberValueDatatype="5" unbalanced="0"/>
    <cacheHierarchy uniqueName="[Datos1].[Otros Gastos]" caption="Otros Gastos" attribute="1" defaultMemberUniqueName="[Datos1].[Otros Gastos].[All]" allUniqueName="[Datos1].[Otros Gastos].[All]" dimensionUniqueName="[Datos1]" displayFolder="" count="0" memberValueDatatype="5" unbalanced="0"/>
    <cacheHierarchy uniqueName="[Datos1].[Resultado Operativo Neto]" caption="Resultado Operativo Neto" attribute="1" defaultMemberUniqueName="[Datos1].[Resultado Operativo Neto].[All]" allUniqueName="[Datos1].[Resultado Operativo Neto].[All]" dimensionUniqueName="[Datos1]" displayFolder="" count="0" memberValueDatatype="5" unbalanced="0"/>
    <cacheHierarchy uniqueName="[Datos1].[RON acumulado por año]" caption="RON acumulado por año" attribute="1" defaultMemberUniqueName="[Datos1].[RON acumulado por año].[All]" allUniqueName="[Datos1].[RON acumulado por año].[All]" dimensionUniqueName="[Datos1]" displayFolder="" count="0" memberValueDatatype="5" unbalanced="0"/>
    <cacheHierarchy uniqueName="[Datos1].[RON acumulado 12 meses]" caption="RON acumulado 12 meses" attribute="1" defaultMemberUniqueName="[Datos1].[RON acumulado 12 meses].[All]" allUniqueName="[Datos1].[RON acumulado 12 meses].[All]" dimensionUniqueName="[Datos1]" displayFolder="" count="0" memberValueDatatype="5" unbalanced="0"/>
    <cacheHierarchy uniqueName="[Datos1].[% Var interanual RON]" caption="% Var interanual RON" attribute="1" defaultMemberUniqueName="[Datos1].[% Var interanual RON].[All]" allUniqueName="[Datos1].[% Var interanual RON].[All]" dimensionUniqueName="[Datos1]" displayFolder="" count="0" memberValueDatatype="5" unbalanced="0"/>
    <cacheHierarchy uniqueName="[Datos1].[% Var acumulado RON]" caption="% Var acumulado RON" attribute="1" defaultMemberUniqueName="[Datos1].[% Var acumulado RON].[All]" allUniqueName="[Datos1].[% Var acumulado RON].[All]" dimensionUniqueName="[Datos1]" displayFolder="" count="0" memberValueDatatype="5" unbalanced="0"/>
    <cacheHierarchy uniqueName="[Datos1].[% Var anualizado]" caption="% Var anualizado" attribute="1" defaultMemberUniqueName="[Datos1].[% Var anualizado].[All]" allUniqueName="[Datos1].[% Var anualizado].[All]" dimensionUniqueName="[Datos1]" displayFolder="" count="0" memberValueDatatype="5" unbalanced="0"/>
    <cacheHierarchy uniqueName="[Datos1].[RON (% del PIB)]" caption="RON (% del PIB)" attribute="1" defaultMemberUniqueName="[Datos1].[RON (% del PIB)].[All]" allUniqueName="[Datos1].[RON (% del PIB)].[All]" dimensionUniqueName="[Datos1]" displayFolder="" count="0" memberValueDatatype="5" unbalanced="0"/>
    <cacheHierarchy uniqueName="[Datos1].[RON anualizado (% del PIB)]" caption="RON anualizado (% del PIB)" attribute="1" defaultMemberUniqueName="[Datos1].[RON anualizado (% del PIB)].[All]" allUniqueName="[Datos1].[RON anualizado (% del PIB)].[All]" dimensionUniqueName="[Datos1]" displayFolder="" count="0" memberValueDatatype="5" unbalanced="0"/>
    <cacheHierarchy uniqueName="[Datos1].[Adquisición Neta de Activos no Financieros]" caption="Adquisición Neta de Activos no Financieros" attribute="1" defaultMemberUniqueName="[Datos1].[Adquisición Neta de Activos no Financieros].[All]" allUniqueName="[Datos1].[Adquisición Neta de Activos no Financieros].[All]" dimensionUniqueName="[Datos1]" displayFolder="" count="0" memberValueDatatype="5" unbalanced="0"/>
    <cacheHierarchy uniqueName="[Datos1].[ANANF acumulado por año]" caption="ANANF acumulado por año" attribute="1" defaultMemberUniqueName="[Datos1].[ANANF acumulado por año].[All]" allUniqueName="[Datos1].[ANANF acumulado por año].[All]" dimensionUniqueName="[Datos1]" displayFolder="" count="0" memberValueDatatype="5" unbalanced="0"/>
    <cacheHierarchy uniqueName="[Datos1].[ANANF acumulado 12 meses]" caption="ANANF acumulado 12 meses" attribute="1" defaultMemberUniqueName="[Datos1].[ANANF acumulado 12 meses].[All]" allUniqueName="[Datos1].[ANANF acumulado 12 meses].[All]" dimensionUniqueName="[Datos1]" displayFolder="" count="0" memberValueDatatype="5" unbalanced="0"/>
    <cacheHierarchy uniqueName="[Datos1].[% Var interanual ANANF]" caption="% Var interanual ANANF" attribute="1" defaultMemberUniqueName="[Datos1].[% Var interanual ANANF].[All]" allUniqueName="[Datos1].[% Var interanual ANANF].[All]" dimensionUniqueName="[Datos1]" displayFolder="" count="0" memberValueDatatype="5" unbalanced="0"/>
    <cacheHierarchy uniqueName="[Datos1].[% Var acumulado por año ANANF]" caption="% Var acumulado por año ANANF" attribute="1" defaultMemberUniqueName="[Datos1].[% Var acumulado por año ANANF].[All]" allUniqueName="[Datos1].[% Var acumulado por año ANANF].[All]" dimensionUniqueName="[Datos1]" displayFolder="" count="0" memberValueDatatype="5" unbalanced="0"/>
    <cacheHierarchy uniqueName="[Datos1].[% Var anualizado ANANF]" caption="% Var anualizado ANANF" attribute="1" defaultMemberUniqueName="[Datos1].[% Var anualizado ANANF].[All]" allUniqueName="[Datos1].[% Var anualizado ANANF].[All]" dimensionUniqueName="[Datos1]" displayFolder="" count="0" memberValueDatatype="5" unbalanced="0"/>
    <cacheHierarchy uniqueName="[Datos1].[ANANF (mm US$)]" caption="ANANF (mm US$)" attribute="1" defaultMemberUniqueName="[Datos1].[ANANF (mm US$)].[All]" allUniqueName="[Datos1].[ANANF (mm US$)].[All]" dimensionUniqueName="[Datos1]" displayFolder="" count="0" memberValueDatatype="5" unbalanced="0"/>
    <cacheHierarchy uniqueName="[Datos1].[ANANF (% del PIB)]" caption="ANANF (% del PIB)" attribute="1" defaultMemberUniqueName="[Datos1].[ANANF (% del PIB)].[All]" allUniqueName="[Datos1].[ANANF (% del PIB)].[All]" dimensionUniqueName="[Datos1]" displayFolder="" count="0" memberValueDatatype="5" unbalanced="0"/>
    <cacheHierarchy uniqueName="[Datos1].[ANANF acum. Por año (% del PIB)]" caption="ANANF acum. Por año (% del PIB)" attribute="1" defaultMemberUniqueName="[Datos1].[ANANF acum. Por año (% del PIB)].[All]" allUniqueName="[Datos1].[ANANF acum. Por año (% del PIB)].[All]" dimensionUniqueName="[Datos1]" displayFolder="" count="0" memberValueDatatype="5" unbalanced="0"/>
    <cacheHierarchy uniqueName="[Datos1].[ANANF anualizado (% del PIB)]" caption="ANANF anualizado (% del PIB)" attribute="1" defaultMemberUniqueName="[Datos1].[ANANF anualizado (% del PIB)].[All]" allUniqueName="[Datos1].[ANANF anualizado (% del PIB)].[All]" dimensionUniqueName="[Datos1]" displayFolder="" count="0" memberValueDatatype="5" unbalanced="0"/>
    <cacheHierarchy uniqueName="[Datos1].[MOPC]" caption="MOPC" attribute="1" defaultMemberUniqueName="[Datos1].[MOPC].[All]" allUniqueName="[Datos1].[MOPC].[All]" dimensionUniqueName="[Datos1]" displayFolder="" count="0" memberValueDatatype="5" unbalanced="0"/>
    <cacheHierarchy uniqueName="[Datos1].[MOPC (mm US$)]" caption="MOPC (mm US$)" attribute="1" defaultMemberUniqueName="[Datos1].[MOPC (mm US$)].[All]" allUniqueName="[Datos1].[MOPC (mm US$)].[All]" dimensionUniqueName="[Datos1]" displayFolder="" count="0" memberValueDatatype="5" unbalanced="0"/>
    <cacheHierarchy uniqueName="[Datos1].[Otras entidades]" caption="Otras entidades" attribute="1" defaultMemberUniqueName="[Datos1].[Otras entidades].[All]" allUniqueName="[Datos1].[Otras entidades].[All]" dimensionUniqueName="[Datos1]" displayFolder="" count="0" memberValueDatatype="5" unbalanced="0"/>
    <cacheHierarchy uniqueName="[Datos1].[Otras entidades (mm US$)]" caption="Otras entidades (mm US$)" attribute="1" defaultMemberUniqueName="[Datos1].[Otras entidades (mm US$)].[All]" allUniqueName="[Datos1].[Otras entidades (mm US$)].[All]" dimensionUniqueName="[Datos1]" displayFolder="" count="0" memberValueDatatype="5" unbalanced="0"/>
    <cacheHierarchy uniqueName="[Datos1].[Resultado Fiscal (miles de millones de G.)]" caption="Resultado Fiscal (miles de millones de G.)" attribute="1" defaultMemberUniqueName="[Datos1].[Resultado Fiscal (miles de millones de G.)].[All]" allUniqueName="[Datos1].[Resultado Fiscal (miles de millones de G.)].[All]" dimensionUniqueName="[Datos1]" displayFolder="" count="0" memberValueDatatype="5" unbalanced="0"/>
    <cacheHierarchy uniqueName="[Datos1].[Resultado Fiscal acumulado por año]" caption="Resultado Fiscal acumulado por año" attribute="1" defaultMemberUniqueName="[Datos1].[Resultado Fiscal acumulado por año].[All]" allUniqueName="[Datos1].[Resultado Fiscal acumulado por año].[All]" dimensionUniqueName="[Datos1]" displayFolder="" count="0" memberValueDatatype="5" unbalanced="0"/>
    <cacheHierarchy uniqueName="[Datos1].[Resultado fiscal anualizado]" caption="Resultado fiscal anualizado" attribute="1" defaultMemberUniqueName="[Datos1].[Resultado fiscal anualizado].[All]" allUniqueName="[Datos1].[Resultado fiscal anualizado].[All]" dimensionUniqueName="[Datos1]" displayFolder="" count="0" memberValueDatatype="5" unbalanced="0"/>
    <cacheHierarchy uniqueName="[Datos1].[Resultado Fiscal (millones de US$)]" caption="Resultado Fiscal (millones de US$)" attribute="1" defaultMemberUniqueName="[Datos1].[Resultado Fiscal (millones de US$)].[All]" allUniqueName="[Datos1].[Resultado Fiscal (millones de US$)].[All]" dimensionUniqueName="[Datos1]" displayFolder="" count="0" memberValueDatatype="5" unbalanced="0"/>
    <cacheHierarchy uniqueName="[Datos1].[Resultado Fiscal anualizado (millones de US$)]" caption="Resultado Fiscal anualizado (millones de US$)" attribute="1" defaultMemberUniqueName="[Datos1].[Resultado Fiscal anualizado (millones de US$)].[All]" allUniqueName="[Datos1].[Resultado Fiscal anualizado (millones de US$)].[All]" dimensionUniqueName="[Datos1]" displayFolder="" count="0" memberValueDatatype="5" unbalanced="0"/>
    <cacheHierarchy uniqueName="[Datos1].[% Var interanual Resultado Fiscal]" caption="% Var interanual Resultado Fiscal" attribute="1" defaultMemberUniqueName="[Datos1].[% Var interanual Resultado Fiscal].[All]" allUniqueName="[Datos1].[% Var interanual Resultado Fiscal].[All]" dimensionUniqueName="[Datos1]" displayFolder="" count="0" memberValueDatatype="5" unbalanced="0"/>
    <cacheHierarchy uniqueName="[Datos1].[% Var acumulado Resultado Fiscal]" caption="% Var acumulado Resultado Fiscal" attribute="1" defaultMemberUniqueName="[Datos1].[% Var acumulado Resultado Fiscal].[All]" allUniqueName="[Datos1].[% Var acumulado Resultado Fiscal].[All]" dimensionUniqueName="[Datos1]" displayFolder="" count="0" memberValueDatatype="5" unbalanced="0"/>
    <cacheHierarchy uniqueName="[Datos1].[% Var anualizado Resultado Fiscal]" caption="% Var anualizado Resultado Fiscal" attribute="1" defaultMemberUniqueName="[Datos1].[% Var anualizado Resultado Fiscal].[All]" allUniqueName="[Datos1].[% Var anualizado Resultado Fiscal].[All]" dimensionUniqueName="[Datos1]" displayFolder="" count="0" memberValueDatatype="5" unbalanced="0"/>
    <cacheHierarchy uniqueName="[Datos1].[Resultado Fiscal (% del PIB)]" caption="Resultado Fiscal (% del PIB)" attribute="1" defaultMemberUniqueName="[Datos1].[Resultado Fiscal (% del PIB)].[All]" allUniqueName="[Datos1].[Resultado Fiscal (% del PIB)].[All]" dimensionUniqueName="[Datos1]" displayFolder="" count="0" memberValueDatatype="5" unbalanced="0"/>
    <cacheHierarchy uniqueName="[Datos1].[Resultado fiscal anualizado (% del PIB)]" caption="Resultado fiscal anualizado (% del PIB)" attribute="1" defaultMemberUniqueName="[Datos1].[Resultado fiscal anualizado (% del PIB)].[All]" allUniqueName="[Datos1].[Resultado fiscal anualizado (% del PIB)].[All]" dimensionUniqueName="[Datos1]" displayFolder="" count="0" memberValueDatatype="5" unbalanced="0"/>
    <cacheHierarchy uniqueName="[Datos1].[SSPP financiados con Ingresos Tributarios]" caption="SSPP financiados con Ingresos Tributarios" attribute="1" defaultMemberUniqueName="[Datos1].[SSPP financiados con Ingresos Tributarios].[All]" allUniqueName="[Datos1].[SSPP financiados con Ingresos Tributarios].[All]" dimensionUniqueName="[Datos1]" displayFolder="" count="0" memberValueDatatype="5" unbalanced="0"/>
    <cacheHierarchy uniqueName="[Datos1].[Binacionales]" caption="Binacionales" attribute="1" defaultMemberUniqueName="[Datos1].[Binacionales].[All]" allUniqueName="[Datos1].[Binacionales].[All]" dimensionUniqueName="[Datos1]" displayFolder="" count="0" memberValueDatatype="5" unbalanced="0"/>
    <cacheHierarchy uniqueName="[Datos1].[Resultado fiscal primario]" caption="Resultado fiscal primario" attribute="1" defaultMemberUniqueName="[Datos1].[Resultado fiscal primario].[All]" allUniqueName="[Datos1].[Resultado fiscal primario].[All]" dimensionUniqueName="[Datos1]" displayFolder="" count="0" memberValueDatatype="5" unbalanced="0"/>
    <cacheHierarchy uniqueName="[Datos1].[Resultado fiscal primario (% del PIB)]" caption="Resultado fiscal primario (% del PIB)" attribute="1" defaultMemberUniqueName="[Datos1].[Resultado fiscal primario (% del PIB)].[All]" allUniqueName="[Datos1].[Resultado fiscal primario (% del PIB)].[All]" dimensionUniqueName="[Datos1]" displayFolder="" count="0" memberValueDatatype="5" unbalanced="0"/>
    <cacheHierarchy uniqueName="[Datos1].[Salarios Ley de Emergencia]" caption="Salarios Ley de Emergencia" attribute="1" defaultMemberUniqueName="[Datos1].[Salarios Ley de Emergencia].[All]" allUniqueName="[Datos1].[Salarios Ley de Emergencia].[All]" dimensionUniqueName="[Datos1]" displayFolder="" count="0" memberValueDatatype="5" unbalanced="0"/>
    <cacheHierarchy uniqueName="[Datos1].[FFPP]" caption="FFPP" attribute="1" defaultMemberUniqueName="[Datos1].[FFPP].[All]" allUniqueName="[Datos1].[FFPP].[All]" dimensionUniqueName="[Datos1]" displayFolder="" count="0" memberValueDatatype="5" unbalanced="0"/>
    <cacheHierarchy uniqueName="[Datos1].[MEC]" caption="MEC" attribute="1" defaultMemberUniqueName="[Datos1].[MEC].[All]" allUniqueName="[Datos1].[MEC].[All]" dimensionUniqueName="[Datos1]" displayFolder="" count="0" memberValueDatatype="5" unbalanced="0"/>
    <cacheHierarchy uniqueName="[Datos1].[MSPBS]" caption="MSPBS" attribute="1" defaultMemberUniqueName="[Datos1].[MSPBS].[All]" allUniqueName="[Datos1].[MSPBS].[All]" dimensionUniqueName="[Datos1]" displayFolder="" count="0" memberValueDatatype="5" unbalanced="0"/>
    <cacheHierarchy uniqueName="[Datos1].[Hospital de Clínicas]" caption="Hospital de Clínicas" attribute="1" defaultMemberUniqueName="[Datos1].[Hospital de Clínicas].[All]" allUniqueName="[Datos1].[Hospital de Clínicas].[All]" dimensionUniqueName="[Datos1]" displayFolder="" count="0" memberValueDatatype="5" unbalanced="0"/>
    <cacheHierarchy uniqueName="[Datos1].[Resultado Operativo Primario]" caption="Resultado Operativo Primario" attribute="1" defaultMemberUniqueName="[Datos1].[Resultado Operativo Primario].[All]" allUniqueName="[Datos1].[Resultado Operativo Primario].[All]" dimensionUniqueName="[Datos1]" displayFolder="" count="0" memberValueDatatype="5" unbalanced="0"/>
    <cacheHierarchy uniqueName="[Datos1].[RON Primario (% del PIB)]" caption="RON Primario (% del PIB)" attribute="1" defaultMemberUniqueName="[Datos1].[RON Primario (% del PIB)].[All]" allUniqueName="[Datos1].[RON Primario (% del PIB)].[All]" dimensionUniqueName="[Datos1]" displayFolder="" count="0" memberValueDatatype="5" unbalanced="0"/>
    <cacheHierarchy uniqueName="[Datos1].[Gasto+Inversión]" caption="Gasto+Inversión" attribute="1" defaultMemberUniqueName="[Datos1].[Gasto+Inversión].[All]" allUniqueName="[Datos1].[Gasto+Inversión].[All]" dimensionUniqueName="[Datos1]" displayFolder="" count="0" memberValueDatatype="5" unbalanced="0"/>
    <cacheHierarchy uniqueName="[Datos1].[Gasto+Inversión (% PIB)]" caption="Gasto+Inversión (% PIB)" attribute="1" defaultMemberUniqueName="[Datos1].[Gasto+Inversión (% PIB)].[All]" allUniqueName="[Datos1].[Gasto+Inversión (% PIB)].[All]" dimensionUniqueName="[Datos1]" displayFolder="" count="0" memberValueDatatype="5" unbalanced="0"/>
    <cacheHierarchy uniqueName="[Datos1].[MH]" caption="MH" attribute="1" defaultMemberUniqueName="[Datos1].[MH].[All]" allUniqueName="[Datos1].[MH].[All]" dimensionUniqueName="[Datos1]" displayFolder="" count="0" memberValueDatatype="5" unbalanced="0"/>
    <cacheHierarchy uniqueName="[Datos1].[MJ]" caption="MJ" attribute="1" defaultMemberUniqueName="[Datos1].[MJ].[All]" allUniqueName="[Datos1].[MJ].[All]" dimensionUniqueName="[Datos1]" displayFolder="" count="0" memberValueDatatype="5" unbalanced="0"/>
    <cacheHierarchy uniqueName="[Datos1].[MTESS]" caption="MTESS" attribute="1" defaultMemberUniqueName="[Datos1].[MTESS].[All]" allUniqueName="[Datos1].[MTESS].[All]" dimensionUniqueName="[Datos1]" displayFolder="" count="0" memberValueDatatype="5" unbalanced="0"/>
    <cacheHierarchy uniqueName="[Meses].[Nro.]" caption="Nro." attribute="1" defaultMemberUniqueName="[Meses].[Nro.].[All]" allUniqueName="[Meses].[Nro.].[All]" dimensionUniqueName="[Meses]" displayFolder="" count="0" memberValueDatatype="20" unbalanced="0"/>
    <cacheHierarchy uniqueName="[Meses].[Mes]" caption="Mes" attribute="1" defaultMemberUniqueName="[Meses].[Mes].[All]" allUniqueName="[Meses].[Mes].[All]" dimensionUniqueName="[Meses]" displayFolder="" count="0" memberValueDatatype="130" unbalanced="0"/>
    <cacheHierarchy uniqueName="[Measures].[Ingreso total]" caption="Ingreso total" measure="1" displayFolder="" measureGroup="Datos1" count="0"/>
    <cacheHierarchy uniqueName="[Measures].[Ingreso periodo anterior]" caption="Ingreso periodo anterior" measure="1" displayFolder="" measureGroup="Datos1" count="0"/>
    <cacheHierarchy uniqueName="[Measures].[Resto]" caption="Resto" measure="1" displayFolder="" measureGroup="Datos1" count="0"/>
    <cacheHierarchy uniqueName="[Measures].[SSPP/Ingresos Tribuarios]" caption="SSPP/Ingresos Tribuarios" measure="1" displayFolder="" measureGroup="Datos1" count="0"/>
    <cacheHierarchy uniqueName="[Measures].[% Var ingreso total]" caption="% Var ingreso total" measure="1" displayFolder="" measureGroup="Datos1" count="0"/>
    <cacheHierarchy uniqueName="[Measures].[__XL_Count Datos1]" caption="__XL_Count Datos1" measure="1" displayFolder="" measureGroup="Datos1" count="0" hidden="1"/>
    <cacheHierarchy uniqueName="[Measures].[__XL_Count Calendario]" caption="__XL_Count Calendario" measure="1" displayFolder="" measureGroup="Calendario" count="0" hidden="1"/>
    <cacheHierarchy uniqueName="[Measures].[__XL_Count Tabla2]" caption="__XL_Count Tabla2" measure="1" displayFolder="" measureGroup="Meses" count="0" hidden="1"/>
    <cacheHierarchy uniqueName="[Measures].[__No hay medidas definidas]" caption="__No hay medidas definidas" measure="1" displayFolder="" count="0" hidden="1"/>
    <cacheHierarchy uniqueName="[Measures].[Suma de Ingreso Total (Recaudado)]" caption="Suma de Ingreso Total (Recaudado)" measure="1" displayFolder="" measureGroup="Datos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Suma de Ingresos Tributarios]" caption="Suma de Ingresos Tributarios" measure="1" displayFolder="" measureGroup="Datos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uma de Binacionales]" caption="Suma de Binacionales" measure="1" displayFolder="" measureGroup="Datos1" count="0" hidden="1">
      <extLst>
        <ext xmlns:x15="http://schemas.microsoft.com/office/spreadsheetml/2010/11/main" uri="{B97F6D7D-B522-45F9-BDA1-12C45D357490}">
          <x15:cacheHierarchy aggregatedColumn="104"/>
        </ext>
      </extLst>
    </cacheHierarchy>
    <cacheHierarchy uniqueName="[Measures].[Suma de Presión Tributaria]" caption="Suma de Presión Tributaria" measure="1" displayFolder="" measureGroup="Datos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uma de SET]" caption="Suma de SET" measure="1" displayFolder="" measureGroup="Datos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DNA]" caption="Suma de DNA" measure="1" displayFolder="" measureGroup="Datos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% Var. Anualizado SET]" caption="Suma de % Var. Anualizado SET" measure="1" displayFolder="" measureGroup="Datos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% Var. Anualizado DNA]" caption="Suma de % Var. Anualizado DNA" measure="1" displayFolder="" measureGroup="Datos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Itaipú (millones de US$)]" caption="Suma de Itaipú (millones de US$)" measure="1" displayFolder="" measureGroup="Datos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Yacyretá (en millones de US$)]" caption="Suma de Yacyretá (en millones de US$)" measure="1" displayFolder="" measureGroup="Datos1" count="0" hidden="1">
      <extLst>
        <ext xmlns:x15="http://schemas.microsoft.com/office/spreadsheetml/2010/11/main" uri="{B97F6D7D-B522-45F9-BDA1-12C45D357490}">
          <x15:cacheHierarchy aggregatedColumn="46"/>
        </ext>
      </extLst>
    </cacheHierarchy>
    <cacheHierarchy uniqueName="[Measures].[Suma de Gasto Total (Obligado)]" caption="Suma de Gasto Total (Obligado)" measure="1" displayFolder="" measureGroup="Datos1" count="0" hidden="1">
      <extLst>
        <ext xmlns:x15="http://schemas.microsoft.com/office/spreadsheetml/2010/11/main" uri="{B97F6D7D-B522-45F9-BDA1-12C45D357490}">
          <x15:cacheHierarchy aggregatedColumn="49"/>
        </ext>
      </extLst>
    </cacheHierarchy>
    <cacheHierarchy uniqueName="[Measures].[Suma de Remuneración a los Empleados]" caption="Suma de Remuneración a los Empleados" measure="1" displayFolder="" measureGroup="Datos1" count="0" hidden="1">
      <extLst>
        <ext xmlns:x15="http://schemas.microsoft.com/office/spreadsheetml/2010/11/main" uri="{B97F6D7D-B522-45F9-BDA1-12C45D357490}">
          <x15:cacheHierarchy aggregatedColumn="56"/>
        </ext>
      </extLst>
    </cacheHierarchy>
    <cacheHierarchy uniqueName="[Measures].[Suma de Uso de Bienes y Servicios]" caption="Suma de Uso de Bienes y Servicios" measure="1" displayFolder="" measureGroup="Datos1" count="0" hidden="1">
      <extLst>
        <ext xmlns:x15="http://schemas.microsoft.com/office/spreadsheetml/2010/11/main" uri="{B97F6D7D-B522-45F9-BDA1-12C45D357490}">
          <x15:cacheHierarchy aggregatedColumn="64"/>
        </ext>
      </extLst>
    </cacheHierarchy>
    <cacheHierarchy uniqueName="[Measures].[Suma de Intereses]" caption="Suma de Intereses" measure="1" displayFolder="" measureGroup="Datos1" count="0" hidden="1">
      <extLst>
        <ext xmlns:x15="http://schemas.microsoft.com/office/spreadsheetml/2010/11/main" uri="{B97F6D7D-B522-45F9-BDA1-12C45D357490}">
          <x15:cacheHierarchy aggregatedColumn="65"/>
        </ext>
      </extLst>
    </cacheHierarchy>
    <cacheHierarchy uniqueName="[Measures].[Suma de Donaciones (Gasto)]" caption="Suma de Donaciones (Gasto)" measure="1" displayFolder="" measureGroup="Datos1" count="0" hidden="1">
      <extLst>
        <ext xmlns:x15="http://schemas.microsoft.com/office/spreadsheetml/2010/11/main" uri="{B97F6D7D-B522-45F9-BDA1-12C45D357490}">
          <x15:cacheHierarchy aggregatedColumn="68"/>
        </ext>
      </extLst>
    </cacheHierarchy>
    <cacheHierarchy uniqueName="[Measures].[Suma de Prestaciones Sociales]" caption="Suma de Prestaciones Sociales" measure="1" displayFolder="" measureGroup="Datos1" count="0" hidden="1">
      <extLst>
        <ext xmlns:x15="http://schemas.microsoft.com/office/spreadsheetml/2010/11/main" uri="{B97F6D7D-B522-45F9-BDA1-12C45D357490}">
          <x15:cacheHierarchy aggregatedColumn="69"/>
        </ext>
      </extLst>
    </cacheHierarchy>
    <cacheHierarchy uniqueName="[Measures].[Suma de Otros Gastos]" caption="Suma de Otros Gastos" measure="1" displayFolder="" measureGroup="Datos1" count="0" hidden="1">
      <extLst>
        <ext xmlns:x15="http://schemas.microsoft.com/office/spreadsheetml/2010/11/main" uri="{B97F6D7D-B522-45F9-BDA1-12C45D357490}">
          <x15:cacheHierarchy aggregatedColumn="70"/>
        </ext>
      </extLst>
    </cacheHierarchy>
    <cacheHierarchy uniqueName="[Measures].[Suma de RON (% del PIB)]" caption="Suma de RON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77"/>
        </ext>
      </extLst>
    </cacheHierarchy>
    <cacheHierarchy uniqueName="[Measures].[Suma de MOPC (mm US$)]" caption="Suma de MOPC (mm US$)" measure="1" displayFolder="" measureGroup="Datos1" count="0" hidden="1">
      <extLst>
        <ext xmlns:x15="http://schemas.microsoft.com/office/spreadsheetml/2010/11/main" uri="{B97F6D7D-B522-45F9-BDA1-12C45D357490}">
          <x15:cacheHierarchy aggregatedColumn="90"/>
        </ext>
      </extLst>
    </cacheHierarchy>
    <cacheHierarchy uniqueName="[Measures].[Suma de Otras entidades (mm US$)]" caption="Suma de Otras entidades (mm US$)" measure="1" displayFolder="" measureGroup="Datos1" count="0" hidden="1">
      <extLst>
        <ext xmlns:x15="http://schemas.microsoft.com/office/spreadsheetml/2010/11/main" uri="{B97F6D7D-B522-45F9-BDA1-12C45D357490}">
          <x15:cacheHierarchy aggregatedColumn="92"/>
        </ext>
      </extLst>
    </cacheHierarchy>
    <cacheHierarchy uniqueName="[Measures].[Suma de ANANF (mm US$)]" caption="Suma de ANANF (mm US$)" measure="1" displayFolder="" measureGroup="Datos1" count="0" hidden="1">
      <extLst>
        <ext xmlns:x15="http://schemas.microsoft.com/office/spreadsheetml/2010/11/main" uri="{B97F6D7D-B522-45F9-BDA1-12C45D357490}">
          <x15:cacheHierarchy aggregatedColumn="85"/>
        </ext>
      </extLst>
    </cacheHierarchy>
    <cacheHierarchy uniqueName="[Measures].[Suma de Resultado Fiscal (% del PIB)]" caption="Suma de Resultado Fiscal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01"/>
        </ext>
      </extLst>
    </cacheHierarchy>
    <cacheHierarchy uniqueName="[Measures].[Suma de SSPP financiados con Ingresos Tributarios]" caption="Suma de SSPP financiados con Ingresos Tributarios" measure="1" displayFolder="" measureGroup="Datos1" count="0" hidden="1">
      <extLst>
        <ext xmlns:x15="http://schemas.microsoft.com/office/spreadsheetml/2010/11/main" uri="{B97F6D7D-B522-45F9-BDA1-12C45D357490}">
          <x15:cacheHierarchy aggregatedColumn="103"/>
        </ext>
      </extLst>
    </cacheHierarchy>
    <cacheHierarchy uniqueName="[Measures].[Suma de Resultado fiscal primario (% del PIB)]" caption="Suma de Resultado fiscal primari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06"/>
        </ext>
      </extLst>
    </cacheHierarchy>
    <cacheHierarchy uniqueName="[Measures].[Suma de RON anualizado (% del PIB)]" caption="Suma de RON anualizad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78"/>
        </ext>
      </extLst>
    </cacheHierarchy>
    <cacheHierarchy uniqueName="[Measures].[Suma de ANANF anualizado (% del PIB)]" caption="Suma de ANANF anualizado (% del PIB)" measure="1" displayFolder="" measureGroup="Datos1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88"/>
        </ext>
      </extLst>
    </cacheHierarchy>
    <cacheHierarchy uniqueName="[Measures].[Suma de Resultado fiscal anualizado (% del PIB)]" caption="Suma de Resultado fiscal anualizado (% del PIB)" measure="1" displayFolder="" measureGroup="Datos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02"/>
        </ext>
      </extLst>
    </cacheHierarchy>
    <cacheHierarchy uniqueName="[Measures].[Suma de ANANF (% del PIB)]" caption="Suma de ANANF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86"/>
        </ext>
      </extLst>
    </cacheHierarchy>
    <cacheHierarchy uniqueName="[Measures].[Suma de IT Suma 12 meses]" caption="Suma de IT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Suma de Tributarios suma 12 meses]" caption="Suma de Tributarios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Suma de SET suma 12 meses]" caption="Suma de SET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DNA suma 12 meses]" caption="Suma de DNA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Gasto Total suma 12 meses]" caption="Suma de Gasto Total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52"/>
        </ext>
      </extLst>
    </cacheHierarchy>
    <cacheHierarchy uniqueName="[Measures].[Suma de RON acumulado 12 meses]" caption="Suma de RON acumulado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73"/>
        </ext>
      </extLst>
    </cacheHierarchy>
    <cacheHierarchy uniqueName="[Measures].[Suma de ANANF acumulado 12 meses]" caption="Suma de ANANF acumulado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81"/>
        </ext>
      </extLst>
    </cacheHierarchy>
    <cacheHierarchy uniqueName="[Measures].[Suma de Resultado fiscal anualizado]" caption="Suma de Resultado fiscal anualizado" measure="1" displayFolder="" measureGroup="Datos1" count="0" hidden="1">
      <extLst>
        <ext xmlns:x15="http://schemas.microsoft.com/office/spreadsheetml/2010/11/main" uri="{B97F6D7D-B522-45F9-BDA1-12C45D357490}">
          <x15:cacheHierarchy aggregatedColumn="95"/>
        </ext>
      </extLst>
    </cacheHierarchy>
    <cacheHierarchy uniqueName="[Measures].[Suma de % Var interanual]" caption="Suma de % Var interanual" measure="1" displayFolder="" measureGroup="Datos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a de % Var. Interanual Tributarios]" caption="Suma de % Var. Interanual Tributarios" measure="1" displayFolder="" measureGroup="Datos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a de % Var. Interanual Remun.]" caption="Suma de % Var. Interanual Remun." measure="1" displayFolder="" measureGroup="Datos1" count="0" hidden="1">
      <extLst>
        <ext xmlns:x15="http://schemas.microsoft.com/office/spreadsheetml/2010/11/main" uri="{B97F6D7D-B522-45F9-BDA1-12C45D357490}">
          <x15:cacheHierarchy aggregatedColumn="59"/>
        </ext>
      </extLst>
    </cacheHierarchy>
    <cacheHierarchy uniqueName="[Measures].[Suma de % Var. Acumulado Remun.]" caption="Suma de % Var. Acumulado Remun." measure="1" displayFolder="" measureGroup="Datos1" count="0" hidden="1">
      <extLst>
        <ext xmlns:x15="http://schemas.microsoft.com/office/spreadsheetml/2010/11/main" uri="{B97F6D7D-B522-45F9-BDA1-12C45D357490}">
          <x15:cacheHierarchy aggregatedColumn="60"/>
        </ext>
      </extLst>
    </cacheHierarchy>
    <cacheHierarchy uniqueName="[Measures].[Suma de Sueldos]" caption="Suma de Sueldos" measure="1" displayFolder="" measureGroup="Datos1" count="0" hidden="1">
      <extLst>
        <ext xmlns:x15="http://schemas.microsoft.com/office/spreadsheetml/2010/11/main" uri="{B97F6D7D-B522-45F9-BDA1-12C45D357490}">
          <x15:cacheHierarchy aggregatedColumn="62"/>
        </ext>
      </extLst>
    </cacheHierarchy>
    <cacheHierarchy uniqueName="[Measures].[Suma de Otras remuneraciones]" caption="Suma de Otras remuneraciones" measure="1" displayFolder="" measureGroup="Datos1" count="0" hidden="1">
      <extLst>
        <ext xmlns:x15="http://schemas.microsoft.com/office/spreadsheetml/2010/11/main" uri="{B97F6D7D-B522-45F9-BDA1-12C45D357490}">
          <x15:cacheHierarchy aggregatedColumn="63"/>
        </ext>
      </extLst>
    </cacheHierarchy>
    <cacheHierarchy uniqueName="[Measures].[Suma de Salarios Ley de Emergencia]" caption="Suma de Salarios Ley de Emergencia" measure="1" displayFolder="" measureGroup="Datos1" count="0" hidden="1">
      <extLst>
        <ext xmlns:x15="http://schemas.microsoft.com/office/spreadsheetml/2010/11/main" uri="{B97F6D7D-B522-45F9-BDA1-12C45D357490}">
          <x15:cacheHierarchy aggregatedColumn="107"/>
        </ext>
      </extLst>
    </cacheHierarchy>
    <cacheHierarchy uniqueName="[Measures].[Suma de FFPP]" caption="Suma de FFPP" measure="1" displayFolder="" measureGroup="Datos1" count="0" hidden="1">
      <extLst>
        <ext xmlns:x15="http://schemas.microsoft.com/office/spreadsheetml/2010/11/main" uri="{B97F6D7D-B522-45F9-BDA1-12C45D357490}">
          <x15:cacheHierarchy aggregatedColumn="108"/>
        </ext>
      </extLst>
    </cacheHierarchy>
    <cacheHierarchy uniqueName="[Measures].[Suma de MEC]" caption="Suma de MEC" measure="1" displayFolder="" measureGroup="Datos1" count="0" hidden="1">
      <extLst>
        <ext xmlns:x15="http://schemas.microsoft.com/office/spreadsheetml/2010/11/main" uri="{B97F6D7D-B522-45F9-BDA1-12C45D357490}">
          <x15:cacheHierarchy aggregatedColumn="109"/>
        </ext>
      </extLst>
    </cacheHierarchy>
    <cacheHierarchy uniqueName="[Measures].[Suma de MSPBS]" caption="Suma de MSPBS" measure="1" displayFolder="" measureGroup="Datos1" count="0" hidden="1">
      <extLst>
        <ext xmlns:x15="http://schemas.microsoft.com/office/spreadsheetml/2010/11/main" uri="{B97F6D7D-B522-45F9-BDA1-12C45D357490}">
          <x15:cacheHierarchy aggregatedColumn="110"/>
        </ext>
      </extLst>
    </cacheHierarchy>
    <cacheHierarchy uniqueName="[Measures].[Suma de Hospital de Clínicas]" caption="Suma de Hospital de Clínicas" measure="1" displayFolder="" measureGroup="Datos1" count="0" hidden="1">
      <extLst>
        <ext xmlns:x15="http://schemas.microsoft.com/office/spreadsheetml/2010/11/main" uri="{B97F6D7D-B522-45F9-BDA1-12C45D357490}">
          <x15:cacheHierarchy aggregatedColumn="111"/>
        </ext>
      </extLst>
    </cacheHierarchy>
    <cacheHierarchy uniqueName="[Measures].[Suma de % Var interanual ANANF]" caption="Suma de % Var interanual ANANF" measure="1" displayFolder="" measureGroup="Datos1" count="0" hidden="1">
      <extLst>
        <ext xmlns:x15="http://schemas.microsoft.com/office/spreadsheetml/2010/11/main" uri="{B97F6D7D-B522-45F9-BDA1-12C45D357490}">
          <x15:cacheHierarchy aggregatedColumn="82"/>
        </ext>
      </extLst>
    </cacheHierarchy>
    <cacheHierarchy uniqueName="[Measures].[Suma de Ingreso Total (% del PIB)]" caption="Suma de Ingreso Total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de Gasto Total (% del PIB)]" caption="Suma de Gasto Total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50"/>
        </ext>
      </extLst>
    </cacheHierarchy>
    <cacheHierarchy uniqueName="[Measures].[Suma de RON Primario (% del PIB)]" caption="Suma de RON Primari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13"/>
        </ext>
      </extLst>
    </cacheHierarchy>
    <cacheHierarchy uniqueName="[Measures].[Suma de Gasto+Inversión (% PIB)]" caption="Suma de Gasto+Inversión (% PIB)" measure="1" displayFolder="" measureGroup="Datos1" count="0" hidden="1">
      <extLst>
        <ext xmlns:x15="http://schemas.microsoft.com/office/spreadsheetml/2010/11/main" uri="{B97F6D7D-B522-45F9-BDA1-12C45D357490}">
          <x15:cacheHierarchy aggregatedColumn="115"/>
        </ext>
      </extLst>
    </cacheHierarchy>
    <cacheHierarchy uniqueName="[Measures].[Suma de % Var. Interanual SET]" caption="Suma de % Var. Interanual SET" measure="1" displayFolder="" measureGroup="Datos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% Var. Interanual DNA]" caption="Suma de % Var. Interanual DNA" measure="1" displayFolder="" measureGroup="Datos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Resultado Fiscal (millones de US$)]" caption="Suma de Resultado Fiscal (millones de US$)" measure="1" displayFolder="" measureGroup="Datos1" count="0" hidden="1">
      <extLst>
        <ext xmlns:x15="http://schemas.microsoft.com/office/spreadsheetml/2010/11/main" uri="{B97F6D7D-B522-45F9-BDA1-12C45D357490}">
          <x15:cacheHierarchy aggregatedColumn="96"/>
        </ext>
      </extLst>
    </cacheHierarchy>
    <cacheHierarchy uniqueName="[Measures].[Suma de Contribuciones Sociales]" caption="Suma de Contribuciones Sociales" measure="1" displayFolder="" measureGroup="Datos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Donaciones]" caption="Suma de Donaciones" measure="1" displayFolder="" measureGroup="Datos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Otros Ingresos]" caption="Suma de Otros Ingresos" measure="1" displayFolder="" measureGroup="Datos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Adquisición Neta de Activos no Financieros]" caption="Suma de Adquisición Neta de Activos no Financieros" measure="1" displayFolder="" measureGroup="Datos1" count="0" hidden="1">
      <extLst>
        <ext xmlns:x15="http://schemas.microsoft.com/office/spreadsheetml/2010/11/main" uri="{B97F6D7D-B522-45F9-BDA1-12C45D357490}">
          <x15:cacheHierarchy aggregatedColumn="79"/>
        </ext>
      </extLst>
    </cacheHierarchy>
    <cacheHierarchy uniqueName="[Measures].[Suma de MOPC]" caption="Suma de MOPC" measure="1" displayFolder="" measureGroup="Datos1" count="0" hidden="1">
      <extLst>
        <ext xmlns:x15="http://schemas.microsoft.com/office/spreadsheetml/2010/11/main" uri="{B97F6D7D-B522-45F9-BDA1-12C45D357490}">
          <x15:cacheHierarchy aggregatedColumn="89"/>
        </ext>
      </extLst>
    </cacheHierarchy>
    <cacheHierarchy uniqueName="[Measures].[Suma de MH]" caption="Suma de MH" measure="1" displayFolder="" measureGroup="Datos1" count="0" hidden="1">
      <extLst>
        <ext xmlns:x15="http://schemas.microsoft.com/office/spreadsheetml/2010/11/main" uri="{B97F6D7D-B522-45F9-BDA1-12C45D357490}">
          <x15:cacheHierarchy aggregatedColumn="116"/>
        </ext>
      </extLst>
    </cacheHierarchy>
    <cacheHierarchy uniqueName="[Measures].[Suma de MJ]" caption="Suma de MJ" measure="1" displayFolder="" measureGroup="Datos1" count="0" hidden="1">
      <extLst>
        <ext xmlns:x15="http://schemas.microsoft.com/office/spreadsheetml/2010/11/main" uri="{B97F6D7D-B522-45F9-BDA1-12C45D357490}">
          <x15:cacheHierarchy aggregatedColumn="117"/>
        </ext>
      </extLst>
    </cacheHierarchy>
    <cacheHierarchy uniqueName="[Measures].[Suma de MTESS]" caption="Suma de MTESS" measure="1" displayFolder="" measureGroup="Datos1" count="0" hidden="1">
      <extLst>
        <ext xmlns:x15="http://schemas.microsoft.com/office/spreadsheetml/2010/11/main" uri="{B97F6D7D-B522-45F9-BDA1-12C45D357490}">
          <x15:cacheHierarchy aggregatedColumn="118"/>
        </ext>
      </extLst>
    </cacheHierarchy>
  </cacheHierarchies>
  <kpis count="0"/>
  <dimensions count="4">
    <dimension name="Calendario" uniqueName="[Calendario]" caption="Calendario"/>
    <dimension name="Datos1" uniqueName="[Datos1]" caption="Datos1"/>
    <dimension measure="1" name="Measures" uniqueName="[Measures]" caption="Measures"/>
    <dimension name="Meses" uniqueName="[Meses]" caption="Meses"/>
  </dimensions>
  <measureGroups count="3">
    <measureGroup name="Calendario" caption="Calendario"/>
    <measureGroup name="Datos1" caption="Datos1"/>
    <measureGroup name="Meses" caption="Meses"/>
  </measureGroups>
  <maps count="6">
    <map measureGroup="0" dimension="0"/>
    <map measureGroup="0" dimension="3"/>
    <map measureGroup="1" dimension="0"/>
    <map measureGroup="1" dimension="1"/>
    <map measureGroup="1" dimension="3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saveData="0" refreshedBy="Luis Alberto Benítez" refreshedDate="44054.733066435183" createdVersion="6" refreshedVersion="6" minRefreshableVersion="3" recordCount="0" supportSubquery="1" supportAdvancedDrill="1">
  <cacheSource type="external" connectionId="2"/>
  <cacheFields count="3">
    <cacheField name="[Calendario].[Año].[Año]" caption="Año" numFmtId="0" hierarchy="1" level="1">
      <sharedItems containsSemiMixedTypes="0" containsString="0" containsNumber="1" containsInteger="1" minValue="2018" maxValue="2020" count="3">
        <n v="2018"/>
        <n v="2019"/>
        <n v="2020"/>
      </sharedItems>
      <extLst>
        <ext xmlns:x15="http://schemas.microsoft.com/office/spreadsheetml/2010/11/main" uri="{4F2E5C28-24EA-4eb8-9CBF-B6C8F9C3D259}">
          <x15:cachedUniqueNames>
            <x15:cachedUniqueName index="0" name="[Calendario].[Año].&amp;[2018]"/>
            <x15:cachedUniqueName index="1" name="[Calendario].[Año].&amp;[2019]"/>
            <x15:cachedUniqueName index="2" name="[Calendario].[Año].&amp;[2020]"/>
          </x15:cachedUniqueNames>
        </ext>
      </extLst>
    </cacheField>
    <cacheField name="[Calendario].[Mes].[Mes]" caption="Mes" numFmtId="0" hierarchy="4" level="1">
      <sharedItems containsSemiMixedTypes="0" containsNonDate="0" containsString="0"/>
    </cacheField>
    <cacheField name="[Measures].[Suma de Resultado Fiscal (% del PIB)]" caption="Suma de Resultado Fiscal (% del PIB)" numFmtId="0" hierarchy="151" level="32767"/>
  </cacheFields>
  <cacheHierarchies count="193">
    <cacheHierarchy uniqueName="[Calendario].[Date]" caption="Date" attribute="1" time="1" keyAttribute="1" defaultMemberUniqueName="[Calendario].[Date].[All]" allUniqueName="[Calendario].[Date].[All]" dimensionUniqueName="[Calendario]" displayFolder="" count="0" memberValueDatatype="7" unbalanced="0"/>
    <cacheHierarchy uniqueName="[Calendario].[Año]" caption="Año" attribute="1" time="1" defaultMemberUniqueName="[Calendario].[Año].[All]" allUniqueName="[Calendario].[Año].[All]" dimensionUniqueName="[Calendario]" displayFolder="" count="2" memberValueDatatype="20" unbalanced="0">
      <fieldsUsage count="2">
        <fieldUsage x="-1"/>
        <fieldUsage x="0"/>
      </fieldsUsage>
    </cacheHierarchy>
    <cacheHierarchy uniqueName="[Calendario].[Número de mes]" caption="Número de mes" attribute="1" time="1" defaultMemberUniqueName="[Calendario].[Número de mes].[All]" allUniqueName="[Calendario].[Número de mes].[All]" dimensionUniqueName="[Calendario]" displayFolder="" count="0" memberValueDatatype="20" unbalanced="0"/>
    <cacheHierarchy uniqueName="[Calendario].[Jerarquía de fechas]" caption="Jerarquía de fechas" time="1" defaultMemberUniqueName="[Calendario].[Jerarquía de fechas].[All]" allUniqueName="[Calendario].[Jerarquía de fechas].[All]" dimensionUniqueName="[Calendario]" displayFolder="" count="0" unbalanced="0"/>
    <cacheHierarchy uniqueName="[Calendario].[Mes]" caption="Mes" attribute="1" time="1" defaultMemberUniqueName="[Calendario].[Mes].[All]" allUniqueName="[Calendario].[Mes].[All]" dimensionUniqueName="[Calendario]" displayFolder="" count="2" memberValueDatatype="130" unbalanced="0">
      <fieldsUsage count="2">
        <fieldUsage x="-1"/>
        <fieldUsage x="1"/>
      </fieldsUsage>
    </cacheHierarchy>
    <cacheHierarchy uniqueName="[Calendario].[MMM-AAAA]" caption="MMM-AAAA" attribute="1" time="1" defaultMemberUniqueName="[Calendario].[MMM-AAAA].[All]" allUniqueName="[Calendario].[MMM-AAAA].[All]" dimensionUniqueName="[Calendario]" displayFolder="" count="0" memberValueDatatype="130" unbalanced="0"/>
    <cacheHierarchy uniqueName="[Calendario].[Número de día de la semana]" caption="Número de día de la semana" attribute="1" time="1" defaultMemberUniqueName="[Calendario].[Número de día de la semana].[All]" allUniqueName="[Calendario].[Número de día de la semana].[All]" dimensionUniqueName="[Calendario]" displayFolder="" count="0" memberValueDatatype="20" unbalanced="0"/>
    <cacheHierarchy uniqueName="[Calendario].[Día de la semana]" caption="Día de la semana" attribute="1" time="1" defaultMemberUniqueName="[Calendario].[Día de la semana].[All]" allUniqueName="[Calendario].[Día de la semana].[All]" dimensionUniqueName="[Calendario]" displayFolder="" count="0" memberValueDatatype="130" unbalanced="0"/>
    <cacheHierarchy uniqueName="[Datos1].[Orden]" caption="Orden" attribute="1" defaultMemberUniqueName="[Datos1].[Orden].[All]" allUniqueName="[Datos1].[Orden].[All]" dimensionUniqueName="[Datos1]" displayFolder="" count="0" memberValueDatatype="20" unbalanced="0"/>
    <cacheHierarchy uniqueName="[Datos1].[Periodo]" caption="Periodo" attribute="1" time="1" defaultMemberUniqueName="[Datos1].[Periodo].[All]" allUniqueName="[Datos1].[Periodo].[All]" dimensionUniqueName="[Datos1]" displayFolder="" count="0" memberValueDatatype="7" unbalanced="0"/>
    <cacheHierarchy uniqueName="[Datos1].[Mes]" caption="Mes" attribute="1" defaultMemberUniqueName="[Datos1].[Mes].[All]" allUniqueName="[Datos1].[Mes].[All]" dimensionUniqueName="[Datos1]" displayFolder="" count="0" memberValueDatatype="130" unbalanced="0"/>
    <cacheHierarchy uniqueName="[Datos1].[Año]" caption="Año" attribute="1" defaultMemberUniqueName="[Datos1].[Año].[All]" allUniqueName="[Datos1].[Año].[All]" dimensionUniqueName="[Datos1]" displayFolder="" count="0" memberValueDatatype="20" unbalanced="0"/>
    <cacheHierarchy uniqueName="[Datos1].[PIB nominal (miles de millones de G.)]" caption="PIB nominal (miles de millones de G.)" attribute="1" defaultMemberUniqueName="[Datos1].[PIB nominal (miles de millones de G.)].[All]" allUniqueName="[Datos1].[PIB nominal (miles de millones de G.)].[All]" dimensionUniqueName="[Datos1]" displayFolder="" count="0" memberValueDatatype="5" unbalanced="0"/>
    <cacheHierarchy uniqueName="[Datos1].[Tipo de cambio Gs./US$]" caption="Tipo de cambio Gs./US$" attribute="1" defaultMemberUniqueName="[Datos1].[Tipo de cambio Gs./US$].[All]" allUniqueName="[Datos1].[Tipo de cambio Gs./US$].[All]" dimensionUniqueName="[Datos1]" displayFolder="" count="0" memberValueDatatype="5" unbalanced="0"/>
    <cacheHierarchy uniqueName="[Datos1].[Ingreso Total (Recaudado)]" caption="Ingreso Total (Recaudado)" attribute="1" defaultMemberUniqueName="[Datos1].[Ingreso Total (Recaudado)].[All]" allUniqueName="[Datos1].[Ingreso Total (Recaudado)].[All]" dimensionUniqueName="[Datos1]" displayFolder="" count="0" memberValueDatatype="5" unbalanced="0"/>
    <cacheHierarchy uniqueName="[Datos1].[Ingreso Total (% del PIB)]" caption="Ingreso Total (% del PIB)" attribute="1" defaultMemberUniqueName="[Datos1].[Ingreso Total (% del PIB)].[All]" allUniqueName="[Datos1].[Ingreso Total (% del PIB)].[All]" dimensionUniqueName="[Datos1]" displayFolder="" count="0" memberValueDatatype="5" unbalanced="0"/>
    <cacheHierarchy uniqueName="[Datos1].[IT acumulado por año]" caption="IT acumulado por año" attribute="1" defaultMemberUniqueName="[Datos1].[IT acumulado por año].[All]" allUniqueName="[Datos1].[IT acumulado por año].[All]" dimensionUniqueName="[Datos1]" displayFolder="" count="0" memberValueDatatype="5" unbalanced="0"/>
    <cacheHierarchy uniqueName="[Datos1].[IT Suma 12 meses]" caption="IT Suma 12 meses" attribute="1" defaultMemberUniqueName="[Datos1].[IT Suma 12 meses].[All]" allUniqueName="[Datos1].[IT Suma 12 meses].[All]" dimensionUniqueName="[Datos1]" displayFolder="" count="0" memberValueDatatype="5" unbalanced="0"/>
    <cacheHierarchy uniqueName="[Datos1].[% Var acum Ingreso total]" caption="% Var acum Ingreso total" attribute="1" defaultMemberUniqueName="[Datos1].[% Var acum Ingreso total].[All]" allUniqueName="[Datos1].[% Var acum Ingreso total].[All]" dimensionUniqueName="[Datos1]" displayFolder="" count="0" memberValueDatatype="5" unbalanced="0"/>
    <cacheHierarchy uniqueName="[Datos1].[% Var interanual]" caption="% Var interanual" attribute="1" defaultMemberUniqueName="[Datos1].[% Var interanual].[All]" allUniqueName="[Datos1].[% Var interanual].[All]" dimensionUniqueName="[Datos1]" displayFolder="" count="0" memberValueDatatype="5" unbalanced="0"/>
    <cacheHierarchy uniqueName="[Datos1].[% Var suma 12 meses]" caption="% Var suma 12 meses" attribute="1" defaultMemberUniqueName="[Datos1].[% Var suma 12 meses].[All]" allUniqueName="[Datos1].[% Var suma 12 meses].[All]" dimensionUniqueName="[Datos1]" displayFolder="" count="0" memberValueDatatype="5" unbalanced="0"/>
    <cacheHierarchy uniqueName="[Datos1].[Ingresos Tributarios]" caption="Ingresos Tributarios" attribute="1" defaultMemberUniqueName="[Datos1].[Ingresos Tributarios].[All]" allUniqueName="[Datos1].[Ingresos Tributarios].[All]" dimensionUniqueName="[Datos1]" displayFolder="" count="0" memberValueDatatype="5" unbalanced="0"/>
    <cacheHierarchy uniqueName="[Datos1].[Presión Tributaria]" caption="Presión Tributaria" attribute="1" defaultMemberUniqueName="[Datos1].[Presión Tributaria].[All]" allUniqueName="[Datos1].[Presión Tributaria].[All]" dimensionUniqueName="[Datos1]" displayFolder="" count="0" memberValueDatatype="5" unbalanced="0"/>
    <cacheHierarchy uniqueName="[Datos1].[Tributarios Acum. Por año]" caption="Tributarios Acum. Por año" attribute="1" defaultMemberUniqueName="[Datos1].[Tributarios Acum. Por año].[All]" allUniqueName="[Datos1].[Tributarios Acum. Por año].[All]" dimensionUniqueName="[Datos1]" displayFolder="" count="0" memberValueDatatype="5" unbalanced="0"/>
    <cacheHierarchy uniqueName="[Datos1].[Tributarios suma 12 meses]" caption="Tributarios suma 12 meses" attribute="1" defaultMemberUniqueName="[Datos1].[Tributarios suma 12 meses].[All]" allUniqueName="[Datos1].[Tributarios suma 12 meses].[All]" dimensionUniqueName="[Datos1]" displayFolder="" count="0" memberValueDatatype="5" unbalanced="0"/>
    <cacheHierarchy uniqueName="[Datos1].[% Var. Interanual Tributarios]" caption="% Var. Interanual Tributarios" attribute="1" defaultMemberUniqueName="[Datos1].[% Var. Interanual Tributarios].[All]" allUniqueName="[Datos1].[% Var. Interanual Tributarios].[All]" dimensionUniqueName="[Datos1]" displayFolder="" count="0" memberValueDatatype="5" unbalanced="0"/>
    <cacheHierarchy uniqueName="[Datos1].[% Var. Acum. Tributarios]" caption="% Var. Acum. Tributarios" attribute="1" defaultMemberUniqueName="[Datos1].[% Var. Acum. Tributarios].[All]" allUniqueName="[Datos1].[% Var. Acum. Tributarios].[All]" dimensionUniqueName="[Datos1]" displayFolder="" count="0" memberValueDatatype="5" unbalanced="0"/>
    <cacheHierarchy uniqueName="[Datos1].[% Var. Suma 12m Tributarios]" caption="% Var. Suma 12m Tributarios" attribute="1" defaultMemberUniqueName="[Datos1].[% Var. Suma 12m Tributarios].[All]" allUniqueName="[Datos1].[% Var. Suma 12m Tributarios].[All]" dimensionUniqueName="[Datos1]" displayFolder="" count="0" memberValueDatatype="5" unbalanced="0"/>
    <cacheHierarchy uniqueName="[Datos1].[SET]" caption="SET" attribute="1" defaultMemberUniqueName="[Datos1].[SET].[All]" allUniqueName="[Datos1].[SET].[All]" dimensionUniqueName="[Datos1]" displayFolder="" count="0" memberValueDatatype="5" unbalanced="0"/>
    <cacheHierarchy uniqueName="[Datos1].[SET suma 12 meses]" caption="SET suma 12 meses" attribute="1" defaultMemberUniqueName="[Datos1].[SET suma 12 meses].[All]" allUniqueName="[Datos1].[SET suma 12 meses].[All]" dimensionUniqueName="[Datos1]" displayFolder="" count="0" memberValueDatatype="5" unbalanced="0"/>
    <cacheHierarchy uniqueName="[Datos1].[% Var. Anualizado SET]" caption="% Var. Anualizado SET" attribute="1" defaultMemberUniqueName="[Datos1].[% Var. Anualizado SET].[All]" allUniqueName="[Datos1].[% Var. Anualizado SET].[All]" dimensionUniqueName="[Datos1]" displayFolder="" count="0" memberValueDatatype="5" unbalanced="0"/>
    <cacheHierarchy uniqueName="[Datos1].[% Var. Interanual SET]" caption="% Var. Interanual SET" attribute="1" defaultMemberUniqueName="[Datos1].[% Var. Interanual SET].[All]" allUniqueName="[Datos1].[% Var. Interanual SET].[All]" dimensionUniqueName="[Datos1]" displayFolder="" count="0" memberValueDatatype="5" unbalanced="0"/>
    <cacheHierarchy uniqueName="[Datos1].[DNA]" caption="DNA" attribute="1" defaultMemberUniqueName="[Datos1].[DNA].[All]" allUniqueName="[Datos1].[DNA].[All]" dimensionUniqueName="[Datos1]" displayFolder="" count="0" memberValueDatatype="5" unbalanced="0"/>
    <cacheHierarchy uniqueName="[Datos1].[DNA suma 12 meses]" caption="DNA suma 12 meses" attribute="1" defaultMemberUniqueName="[Datos1].[DNA suma 12 meses].[All]" allUniqueName="[Datos1].[DNA suma 12 meses].[All]" dimensionUniqueName="[Datos1]" displayFolder="" count="0" memberValueDatatype="5" unbalanced="0"/>
    <cacheHierarchy uniqueName="[Datos1].[% Var. Anualizado DNA]" caption="% Var. Anualizado DNA" attribute="1" defaultMemberUniqueName="[Datos1].[% Var. Anualizado DNA].[All]" allUniqueName="[Datos1].[% Var. Anualizado DNA].[All]" dimensionUniqueName="[Datos1]" displayFolder="" count="0" memberValueDatatype="5" unbalanced="0"/>
    <cacheHierarchy uniqueName="[Datos1].[% Var. Interanual DNA]" caption="% Var. Interanual DNA" attribute="1" defaultMemberUniqueName="[Datos1].[% Var. Interanual DNA].[All]" allUniqueName="[Datos1].[% Var. Interanual DNA].[All]" dimensionUniqueName="[Datos1]" displayFolder="" count="0" memberValueDatatype="5" unbalanced="0"/>
    <cacheHierarchy uniqueName="[Datos1].[Contribuciones Sociales]" caption="Contribuciones Sociales" attribute="1" defaultMemberUniqueName="[Datos1].[Contribuciones Sociales].[All]" allUniqueName="[Datos1].[Contribuciones Sociales].[All]" dimensionUniqueName="[Datos1]" displayFolder="" count="0" memberValueDatatype="5" unbalanced="0"/>
    <cacheHierarchy uniqueName="[Datos1].[Contribuciones Sociales (% del PIB)]" caption="Contribuciones Sociales (% del PIB)" attribute="1" defaultMemberUniqueName="[Datos1].[Contribuciones Sociales (% del PIB)].[All]" allUniqueName="[Datos1].[Contribuciones Sociales (% del PIB)].[All]" dimensionUniqueName="[Datos1]" displayFolder="" count="0" memberValueDatatype="5" unbalanced="0"/>
    <cacheHierarchy uniqueName="[Datos1].[Donaciones]" caption="Donaciones" attribute="1" defaultMemberUniqueName="[Datos1].[Donaciones].[All]" allUniqueName="[Datos1].[Donaciones].[All]" dimensionUniqueName="[Datos1]" displayFolder="" count="0" memberValueDatatype="5" unbalanced="0"/>
    <cacheHierarchy uniqueName="[Datos1].[Donaciones (% del PIB)]" caption="Donaciones (% del PIB)" attribute="1" defaultMemberUniqueName="[Datos1].[Donaciones (% del PIB)].[All]" allUniqueName="[Datos1].[Donaciones (% del PIB)].[All]" dimensionUniqueName="[Datos1]" displayFolder="" count="0" memberValueDatatype="5" unbalanced="0"/>
    <cacheHierarchy uniqueName="[Datos1].[Otros Ingresos]" caption="Otros Ingresos" attribute="1" defaultMemberUniqueName="[Datos1].[Otros Ingresos].[All]" allUniqueName="[Datos1].[Otros Ingresos].[All]" dimensionUniqueName="[Datos1]" displayFolder="" count="0" memberValueDatatype="5" unbalanced="0"/>
    <cacheHierarchy uniqueName="[Datos1].[Otros ingresos (millones de US$)]" caption="Otros ingresos (millones de US$)" attribute="1" defaultMemberUniqueName="[Datos1].[Otros ingresos (millones de US$)].[All]" allUniqueName="[Datos1].[Otros ingresos (millones de US$)].[All]" dimensionUniqueName="[Datos1]" displayFolder="" count="0" memberValueDatatype="5" unbalanced="0"/>
    <cacheHierarchy uniqueName="[Datos1].[Itaipú]" caption="Itaipú" attribute="1" defaultMemberUniqueName="[Datos1].[Itaipú].[All]" allUniqueName="[Datos1].[Itaipú].[All]" dimensionUniqueName="[Datos1]" displayFolder="" count="0" memberValueDatatype="5" unbalanced="0"/>
    <cacheHierarchy uniqueName="[Datos1].[Itaipú (millones de US$)]" caption="Itaipú (millones de US$)" attribute="1" defaultMemberUniqueName="[Datos1].[Itaipú (millones de US$)].[All]" allUniqueName="[Datos1].[Itaipú (millones de US$)].[All]" dimensionUniqueName="[Datos1]" displayFolder="" count="0" memberValueDatatype="5" unbalanced="0"/>
    <cacheHierarchy uniqueName="[Datos1].[Itaipú acumulado por año (millones de US$)]" caption="Itaipú acumulado por año (millones de US$)" attribute="1" defaultMemberUniqueName="[Datos1].[Itaipú acumulado por año (millones de US$)].[All]" allUniqueName="[Datos1].[Itaipú acumulado por año (millones de US$)].[All]" dimensionUniqueName="[Datos1]" displayFolder="" count="0" memberValueDatatype="5" unbalanced="0"/>
    <cacheHierarchy uniqueName="[Datos1].[Yacyretá]" caption="Yacyretá" attribute="1" defaultMemberUniqueName="[Datos1].[Yacyretá].[All]" allUniqueName="[Datos1].[Yacyretá].[All]" dimensionUniqueName="[Datos1]" displayFolder="" count="0" memberValueDatatype="5" unbalanced="0"/>
    <cacheHierarchy uniqueName="[Datos1].[Yacyretá (en millones de US$)]" caption="Yacyretá (en millones de US$)" attribute="1" defaultMemberUniqueName="[Datos1].[Yacyretá (en millones de US$)].[All]" allUniqueName="[Datos1].[Yacyretá (en millones de US$)].[All]" dimensionUniqueName="[Datos1]" displayFolder="" count="0" memberValueDatatype="5" unbalanced="0"/>
    <cacheHierarchy uniqueName="[Datos1].[Yacyretá acumulado por año (millones de US$)]" caption="Yacyretá acumulado por año (millones de US$)" attribute="1" defaultMemberUniqueName="[Datos1].[Yacyretá acumulado por año (millones de US$)].[All]" allUniqueName="[Datos1].[Yacyretá acumulado por año (millones de US$)].[All]" dimensionUniqueName="[Datos1]" displayFolder="" count="0" memberValueDatatype="5" unbalanced="0"/>
    <cacheHierarchy uniqueName="[Datos1].[Otros Ingr.]" caption="Otros Ingr." attribute="1" defaultMemberUniqueName="[Datos1].[Otros Ingr.].[All]" allUniqueName="[Datos1].[Otros Ingr.].[All]" dimensionUniqueName="[Datos1]" displayFolder="" count="0" memberValueDatatype="5" unbalanced="0"/>
    <cacheHierarchy uniqueName="[Datos1].[Gasto Total (Obligado)]" caption="Gasto Total (Obligado)" attribute="1" defaultMemberUniqueName="[Datos1].[Gasto Total (Obligado)].[All]" allUniqueName="[Datos1].[Gasto Total (Obligado)].[All]" dimensionUniqueName="[Datos1]" displayFolder="" count="0" memberValueDatatype="5" unbalanced="0"/>
    <cacheHierarchy uniqueName="[Datos1].[Gasto Total (% del PIB)]" caption="Gasto Total (% del PIB)" attribute="1" defaultMemberUniqueName="[Datos1].[Gasto Total (% del PIB)].[All]" allUniqueName="[Datos1].[Gasto Total (% del PIB)].[All]" dimensionUniqueName="[Datos1]" displayFolder="" count="0" memberValueDatatype="5" unbalanced="0"/>
    <cacheHierarchy uniqueName="[Datos1].[Gasto total acumulado por año]" caption="Gasto total acumulado por año" attribute="1" defaultMemberUniqueName="[Datos1].[Gasto total acumulado por año].[All]" allUniqueName="[Datos1].[Gasto total acumulado por año].[All]" dimensionUniqueName="[Datos1]" displayFolder="" count="0" memberValueDatatype="5" unbalanced="0"/>
    <cacheHierarchy uniqueName="[Datos1].[Gasto Total suma 12 meses]" caption="Gasto Total suma 12 meses" attribute="1" defaultMemberUniqueName="[Datos1].[Gasto Total suma 12 meses].[All]" allUniqueName="[Datos1].[Gasto Total suma 12 meses].[All]" dimensionUniqueName="[Datos1]" displayFolder="" count="0" memberValueDatatype="5" unbalanced="0"/>
    <cacheHierarchy uniqueName="[Datos1].[% Var interanual gasto total]" caption="% Var interanual gasto total" attribute="1" defaultMemberUniqueName="[Datos1].[% Var interanual gasto total].[All]" allUniqueName="[Datos1].[% Var interanual gasto total].[All]" dimensionUniqueName="[Datos1]" displayFolder="" count="0" memberValueDatatype="5" unbalanced="0"/>
    <cacheHierarchy uniqueName="[Datos1].[% Var acumulado gasto total]" caption="% Var acumulado gasto total" attribute="1" defaultMemberUniqueName="[Datos1].[% Var acumulado gasto total].[All]" allUniqueName="[Datos1].[% Var acumulado gasto total].[All]" dimensionUniqueName="[Datos1]" displayFolder="" count="0" memberValueDatatype="5" unbalanced="0"/>
    <cacheHierarchy uniqueName="[Datos1].[% Var. Anualizado GT]" caption="% Var. Anualizado GT" attribute="1" defaultMemberUniqueName="[Datos1].[% Var. Anualizado GT].[All]" allUniqueName="[Datos1].[% Var. Anualizado GT].[All]" dimensionUniqueName="[Datos1]" displayFolder="" count="0" memberValueDatatype="5" unbalanced="0"/>
    <cacheHierarchy uniqueName="[Datos1].[Remuneración a los Empleados]" caption="Remuneración a los Empleados" attribute="1" defaultMemberUniqueName="[Datos1].[Remuneración a los Empleados].[All]" allUniqueName="[Datos1].[Remuneración a los Empleados].[All]" dimensionUniqueName="[Datos1]" displayFolder="" count="0" memberValueDatatype="5" unbalanced="0"/>
    <cacheHierarchy uniqueName="[Datos1].[Remun. Acum. Por año]" caption="Remun. Acum. Por año" attribute="1" defaultMemberUniqueName="[Datos1].[Remun. Acum. Por año].[All]" allUniqueName="[Datos1].[Remun. Acum. Por año].[All]" dimensionUniqueName="[Datos1]" displayFolder="" count="0" memberValueDatatype="5" unbalanced="0"/>
    <cacheHierarchy uniqueName="[Datos1].[Remun. Suma 12 meses]" caption="Remun. Suma 12 meses" attribute="1" defaultMemberUniqueName="[Datos1].[Remun. Suma 12 meses].[All]" allUniqueName="[Datos1].[Remun. Suma 12 meses].[All]" dimensionUniqueName="[Datos1]" displayFolder="" count="0" memberValueDatatype="5" unbalanced="0"/>
    <cacheHierarchy uniqueName="[Datos1].[% Var. Interanual Remun.]" caption="% Var. Interanual Remun." attribute="1" defaultMemberUniqueName="[Datos1].[% Var. Interanual Remun.].[All]" allUniqueName="[Datos1].[% Var. Interanual Remun.].[All]" dimensionUniqueName="[Datos1]" displayFolder="" count="0" memberValueDatatype="5" unbalanced="0"/>
    <cacheHierarchy uniqueName="[Datos1].[% Var. Acumulado Remun.]" caption="% Var. Acumulado Remun." attribute="1" defaultMemberUniqueName="[Datos1].[% Var. Acumulado Remun.].[All]" allUniqueName="[Datos1].[% Var. Acumulado Remun.].[All]" dimensionUniqueName="[Datos1]" displayFolder="" count="0" memberValueDatatype="5" unbalanced="0"/>
    <cacheHierarchy uniqueName="[Datos1].[% Var. Anualizado Remun.]" caption="% Var. Anualizado Remun." attribute="1" defaultMemberUniqueName="[Datos1].[% Var. Anualizado Remun.].[All]" allUniqueName="[Datos1].[% Var. Anualizado Remun.].[All]" dimensionUniqueName="[Datos1]" displayFolder="" count="0" memberValueDatatype="5" unbalanced="0"/>
    <cacheHierarchy uniqueName="[Datos1].[Sueldos]" caption="Sueldos" attribute="1" defaultMemberUniqueName="[Datos1].[Sueldos].[All]" allUniqueName="[Datos1].[Sueldos].[All]" dimensionUniqueName="[Datos1]" displayFolder="" count="0" memberValueDatatype="5" unbalanced="0"/>
    <cacheHierarchy uniqueName="[Datos1].[Otras remuneraciones]" caption="Otras remuneraciones" attribute="1" defaultMemberUniqueName="[Datos1].[Otras remuneraciones].[All]" allUniqueName="[Datos1].[Otras remuneraciones].[All]" dimensionUniqueName="[Datos1]" displayFolder="" count="0" memberValueDatatype="5" unbalanced="0"/>
    <cacheHierarchy uniqueName="[Datos1].[Uso de Bienes y Servicios]" caption="Uso de Bienes y Servicios" attribute="1" defaultMemberUniqueName="[Datos1].[Uso de Bienes y Servicios].[All]" allUniqueName="[Datos1].[Uso de Bienes y Servicios].[All]" dimensionUniqueName="[Datos1]" displayFolder="" count="0" memberValueDatatype="5" unbalanced="0"/>
    <cacheHierarchy uniqueName="[Datos1].[Intereses]" caption="Intereses" attribute="1" defaultMemberUniqueName="[Datos1].[Intereses].[All]" allUniqueName="[Datos1].[Intereses].[All]" dimensionUniqueName="[Datos1]" displayFolder="" count="0" memberValueDatatype="5" unbalanced="0"/>
    <cacheHierarchy uniqueName="[Datos1].[Intereses (millones de US$)]" caption="Intereses (millones de US$)" attribute="1" defaultMemberUniqueName="[Datos1].[Intereses (millones de US$)].[All]" allUniqueName="[Datos1].[Intereses (millones de US$)].[All]" dimensionUniqueName="[Datos1]" displayFolder="" count="0" memberValueDatatype="5" unbalanced="0"/>
    <cacheHierarchy uniqueName="[Datos1].[Intereses (% del PIB)]" caption="Intereses (% del PIB)" attribute="1" defaultMemberUniqueName="[Datos1].[Intereses (% del PIB)].[All]" allUniqueName="[Datos1].[Intereses (% del PIB)].[All]" dimensionUniqueName="[Datos1]" displayFolder="" count="0" memberValueDatatype="5" unbalanced="0"/>
    <cacheHierarchy uniqueName="[Datos1].[Donaciones (Gasto)]" caption="Donaciones (Gasto)" attribute="1" defaultMemberUniqueName="[Datos1].[Donaciones (Gasto)].[All]" allUniqueName="[Datos1].[Donaciones (Gasto)].[All]" dimensionUniqueName="[Datos1]" displayFolder="" count="0" memberValueDatatype="5" unbalanced="0"/>
    <cacheHierarchy uniqueName="[Datos1].[Prestaciones Sociales]" caption="Prestaciones Sociales" attribute="1" defaultMemberUniqueName="[Datos1].[Prestaciones Sociales].[All]" allUniqueName="[Datos1].[Prestaciones Sociales].[All]" dimensionUniqueName="[Datos1]" displayFolder="" count="0" memberValueDatatype="5" unbalanced="0"/>
    <cacheHierarchy uniqueName="[Datos1].[Otros Gastos]" caption="Otros Gastos" attribute="1" defaultMemberUniqueName="[Datos1].[Otros Gastos].[All]" allUniqueName="[Datos1].[Otros Gastos].[All]" dimensionUniqueName="[Datos1]" displayFolder="" count="0" memberValueDatatype="5" unbalanced="0"/>
    <cacheHierarchy uniqueName="[Datos1].[Resultado Operativo Neto]" caption="Resultado Operativo Neto" attribute="1" defaultMemberUniqueName="[Datos1].[Resultado Operativo Neto].[All]" allUniqueName="[Datos1].[Resultado Operativo Neto].[All]" dimensionUniqueName="[Datos1]" displayFolder="" count="0" memberValueDatatype="5" unbalanced="0"/>
    <cacheHierarchy uniqueName="[Datos1].[RON acumulado por año]" caption="RON acumulado por año" attribute="1" defaultMemberUniqueName="[Datos1].[RON acumulado por año].[All]" allUniqueName="[Datos1].[RON acumulado por año].[All]" dimensionUniqueName="[Datos1]" displayFolder="" count="0" memberValueDatatype="5" unbalanced="0"/>
    <cacheHierarchy uniqueName="[Datos1].[RON acumulado 12 meses]" caption="RON acumulado 12 meses" attribute="1" defaultMemberUniqueName="[Datos1].[RON acumulado 12 meses].[All]" allUniqueName="[Datos1].[RON acumulado 12 meses].[All]" dimensionUniqueName="[Datos1]" displayFolder="" count="0" memberValueDatatype="5" unbalanced="0"/>
    <cacheHierarchy uniqueName="[Datos1].[% Var interanual RON]" caption="% Var interanual RON" attribute="1" defaultMemberUniqueName="[Datos1].[% Var interanual RON].[All]" allUniqueName="[Datos1].[% Var interanual RON].[All]" dimensionUniqueName="[Datos1]" displayFolder="" count="0" memberValueDatatype="5" unbalanced="0"/>
    <cacheHierarchy uniqueName="[Datos1].[% Var acumulado RON]" caption="% Var acumulado RON" attribute="1" defaultMemberUniqueName="[Datos1].[% Var acumulado RON].[All]" allUniqueName="[Datos1].[% Var acumulado RON].[All]" dimensionUniqueName="[Datos1]" displayFolder="" count="0" memberValueDatatype="5" unbalanced="0"/>
    <cacheHierarchy uniqueName="[Datos1].[% Var anualizado]" caption="% Var anualizado" attribute="1" defaultMemberUniqueName="[Datos1].[% Var anualizado].[All]" allUniqueName="[Datos1].[% Var anualizado].[All]" dimensionUniqueName="[Datos1]" displayFolder="" count="0" memberValueDatatype="5" unbalanced="0"/>
    <cacheHierarchy uniqueName="[Datos1].[RON (% del PIB)]" caption="RON (% del PIB)" attribute="1" defaultMemberUniqueName="[Datos1].[RON (% del PIB)].[All]" allUniqueName="[Datos1].[RON (% del PIB)].[All]" dimensionUniqueName="[Datos1]" displayFolder="" count="0" memberValueDatatype="5" unbalanced="0"/>
    <cacheHierarchy uniqueName="[Datos1].[RON anualizado (% del PIB)]" caption="RON anualizado (% del PIB)" attribute="1" defaultMemberUniqueName="[Datos1].[RON anualizado (% del PIB)].[All]" allUniqueName="[Datos1].[RON anualizado (% del PIB)].[All]" dimensionUniqueName="[Datos1]" displayFolder="" count="0" memberValueDatatype="5" unbalanced="0"/>
    <cacheHierarchy uniqueName="[Datos1].[Adquisición Neta de Activos no Financieros]" caption="Adquisición Neta de Activos no Financieros" attribute="1" defaultMemberUniqueName="[Datos1].[Adquisición Neta de Activos no Financieros].[All]" allUniqueName="[Datos1].[Adquisición Neta de Activos no Financieros].[All]" dimensionUniqueName="[Datos1]" displayFolder="" count="0" memberValueDatatype="5" unbalanced="0"/>
    <cacheHierarchy uniqueName="[Datos1].[ANANF acumulado por año]" caption="ANANF acumulado por año" attribute="1" defaultMemberUniqueName="[Datos1].[ANANF acumulado por año].[All]" allUniqueName="[Datos1].[ANANF acumulado por año].[All]" dimensionUniqueName="[Datos1]" displayFolder="" count="0" memberValueDatatype="5" unbalanced="0"/>
    <cacheHierarchy uniqueName="[Datos1].[ANANF acumulado 12 meses]" caption="ANANF acumulado 12 meses" attribute="1" defaultMemberUniqueName="[Datos1].[ANANF acumulado 12 meses].[All]" allUniqueName="[Datos1].[ANANF acumulado 12 meses].[All]" dimensionUniqueName="[Datos1]" displayFolder="" count="0" memberValueDatatype="5" unbalanced="0"/>
    <cacheHierarchy uniqueName="[Datos1].[% Var interanual ANANF]" caption="% Var interanual ANANF" attribute="1" defaultMemberUniqueName="[Datos1].[% Var interanual ANANF].[All]" allUniqueName="[Datos1].[% Var interanual ANANF].[All]" dimensionUniqueName="[Datos1]" displayFolder="" count="0" memberValueDatatype="5" unbalanced="0"/>
    <cacheHierarchy uniqueName="[Datos1].[% Var acumulado por año ANANF]" caption="% Var acumulado por año ANANF" attribute="1" defaultMemberUniqueName="[Datos1].[% Var acumulado por año ANANF].[All]" allUniqueName="[Datos1].[% Var acumulado por año ANANF].[All]" dimensionUniqueName="[Datos1]" displayFolder="" count="0" memberValueDatatype="5" unbalanced="0"/>
    <cacheHierarchy uniqueName="[Datos1].[% Var anualizado ANANF]" caption="% Var anualizado ANANF" attribute="1" defaultMemberUniqueName="[Datos1].[% Var anualizado ANANF].[All]" allUniqueName="[Datos1].[% Var anualizado ANANF].[All]" dimensionUniqueName="[Datos1]" displayFolder="" count="0" memberValueDatatype="5" unbalanced="0"/>
    <cacheHierarchy uniqueName="[Datos1].[ANANF (mm US$)]" caption="ANANF (mm US$)" attribute="1" defaultMemberUniqueName="[Datos1].[ANANF (mm US$)].[All]" allUniqueName="[Datos1].[ANANF (mm US$)].[All]" dimensionUniqueName="[Datos1]" displayFolder="" count="0" memberValueDatatype="5" unbalanced="0"/>
    <cacheHierarchy uniqueName="[Datos1].[ANANF (% del PIB)]" caption="ANANF (% del PIB)" attribute="1" defaultMemberUniqueName="[Datos1].[ANANF (% del PIB)].[All]" allUniqueName="[Datos1].[ANANF (% del PIB)].[All]" dimensionUniqueName="[Datos1]" displayFolder="" count="0" memberValueDatatype="5" unbalanced="0"/>
    <cacheHierarchy uniqueName="[Datos1].[ANANF acum. Por año (% del PIB)]" caption="ANANF acum. Por año (% del PIB)" attribute="1" defaultMemberUniqueName="[Datos1].[ANANF acum. Por año (% del PIB)].[All]" allUniqueName="[Datos1].[ANANF acum. Por año (% del PIB)].[All]" dimensionUniqueName="[Datos1]" displayFolder="" count="0" memberValueDatatype="5" unbalanced="0"/>
    <cacheHierarchy uniqueName="[Datos1].[ANANF anualizado (% del PIB)]" caption="ANANF anualizado (% del PIB)" attribute="1" defaultMemberUniqueName="[Datos1].[ANANF anualizado (% del PIB)].[All]" allUniqueName="[Datos1].[ANANF anualizado (% del PIB)].[All]" dimensionUniqueName="[Datos1]" displayFolder="" count="0" memberValueDatatype="5" unbalanced="0"/>
    <cacheHierarchy uniqueName="[Datos1].[MOPC]" caption="MOPC" attribute="1" defaultMemberUniqueName="[Datos1].[MOPC].[All]" allUniqueName="[Datos1].[MOPC].[All]" dimensionUniqueName="[Datos1]" displayFolder="" count="0" memberValueDatatype="5" unbalanced="0"/>
    <cacheHierarchy uniqueName="[Datos1].[MOPC (mm US$)]" caption="MOPC (mm US$)" attribute="1" defaultMemberUniqueName="[Datos1].[MOPC (mm US$)].[All]" allUniqueName="[Datos1].[MOPC (mm US$)].[All]" dimensionUniqueName="[Datos1]" displayFolder="" count="0" memberValueDatatype="5" unbalanced="0"/>
    <cacheHierarchy uniqueName="[Datos1].[Otras entidades]" caption="Otras entidades" attribute="1" defaultMemberUniqueName="[Datos1].[Otras entidades].[All]" allUniqueName="[Datos1].[Otras entidades].[All]" dimensionUniqueName="[Datos1]" displayFolder="" count="0" memberValueDatatype="5" unbalanced="0"/>
    <cacheHierarchy uniqueName="[Datos1].[Otras entidades (mm US$)]" caption="Otras entidades (mm US$)" attribute="1" defaultMemberUniqueName="[Datos1].[Otras entidades (mm US$)].[All]" allUniqueName="[Datos1].[Otras entidades (mm US$)].[All]" dimensionUniqueName="[Datos1]" displayFolder="" count="0" memberValueDatatype="5" unbalanced="0"/>
    <cacheHierarchy uniqueName="[Datos1].[Resultado Fiscal (miles de millones de G.)]" caption="Resultado Fiscal (miles de millones de G.)" attribute="1" defaultMemberUniqueName="[Datos1].[Resultado Fiscal (miles de millones de G.)].[All]" allUniqueName="[Datos1].[Resultado Fiscal (miles de millones de G.)].[All]" dimensionUniqueName="[Datos1]" displayFolder="" count="0" memberValueDatatype="5" unbalanced="0"/>
    <cacheHierarchy uniqueName="[Datos1].[Resultado Fiscal acumulado por año]" caption="Resultado Fiscal acumulado por año" attribute="1" defaultMemberUniqueName="[Datos1].[Resultado Fiscal acumulado por año].[All]" allUniqueName="[Datos1].[Resultado Fiscal acumulado por año].[All]" dimensionUniqueName="[Datos1]" displayFolder="" count="0" memberValueDatatype="5" unbalanced="0"/>
    <cacheHierarchy uniqueName="[Datos1].[Resultado fiscal anualizado]" caption="Resultado fiscal anualizado" attribute="1" defaultMemberUniqueName="[Datos1].[Resultado fiscal anualizado].[All]" allUniqueName="[Datos1].[Resultado fiscal anualizado].[All]" dimensionUniqueName="[Datos1]" displayFolder="" count="0" memberValueDatatype="5" unbalanced="0"/>
    <cacheHierarchy uniqueName="[Datos1].[Resultado Fiscal (millones de US$)]" caption="Resultado Fiscal (millones de US$)" attribute="1" defaultMemberUniqueName="[Datos1].[Resultado Fiscal (millones de US$)].[All]" allUniqueName="[Datos1].[Resultado Fiscal (millones de US$)].[All]" dimensionUniqueName="[Datos1]" displayFolder="" count="0" memberValueDatatype="5" unbalanced="0"/>
    <cacheHierarchy uniqueName="[Datos1].[Resultado Fiscal anualizado (millones de US$)]" caption="Resultado Fiscal anualizado (millones de US$)" attribute="1" defaultMemberUniqueName="[Datos1].[Resultado Fiscal anualizado (millones de US$)].[All]" allUniqueName="[Datos1].[Resultado Fiscal anualizado (millones de US$)].[All]" dimensionUniqueName="[Datos1]" displayFolder="" count="0" memberValueDatatype="5" unbalanced="0"/>
    <cacheHierarchy uniqueName="[Datos1].[% Var interanual Resultado Fiscal]" caption="% Var interanual Resultado Fiscal" attribute="1" defaultMemberUniqueName="[Datos1].[% Var interanual Resultado Fiscal].[All]" allUniqueName="[Datos1].[% Var interanual Resultado Fiscal].[All]" dimensionUniqueName="[Datos1]" displayFolder="" count="0" memberValueDatatype="5" unbalanced="0"/>
    <cacheHierarchy uniqueName="[Datos1].[% Var acumulado Resultado Fiscal]" caption="% Var acumulado Resultado Fiscal" attribute="1" defaultMemberUniqueName="[Datos1].[% Var acumulado Resultado Fiscal].[All]" allUniqueName="[Datos1].[% Var acumulado Resultado Fiscal].[All]" dimensionUniqueName="[Datos1]" displayFolder="" count="0" memberValueDatatype="5" unbalanced="0"/>
    <cacheHierarchy uniqueName="[Datos1].[% Var anualizado Resultado Fiscal]" caption="% Var anualizado Resultado Fiscal" attribute="1" defaultMemberUniqueName="[Datos1].[% Var anualizado Resultado Fiscal].[All]" allUniqueName="[Datos1].[% Var anualizado Resultado Fiscal].[All]" dimensionUniqueName="[Datos1]" displayFolder="" count="0" memberValueDatatype="5" unbalanced="0"/>
    <cacheHierarchy uniqueName="[Datos1].[Resultado Fiscal (% del PIB)]" caption="Resultado Fiscal (% del PIB)" attribute="1" defaultMemberUniqueName="[Datos1].[Resultado Fiscal (% del PIB)].[All]" allUniqueName="[Datos1].[Resultado Fiscal (% del PIB)].[All]" dimensionUniqueName="[Datos1]" displayFolder="" count="0" memberValueDatatype="5" unbalanced="0"/>
    <cacheHierarchy uniqueName="[Datos1].[Resultado fiscal anualizado (% del PIB)]" caption="Resultado fiscal anualizado (% del PIB)" attribute="1" defaultMemberUniqueName="[Datos1].[Resultado fiscal anualizado (% del PIB)].[All]" allUniqueName="[Datos1].[Resultado fiscal anualizado (% del PIB)].[All]" dimensionUniqueName="[Datos1]" displayFolder="" count="0" memberValueDatatype="5" unbalanced="0"/>
    <cacheHierarchy uniqueName="[Datos1].[SSPP financiados con Ingresos Tributarios]" caption="SSPP financiados con Ingresos Tributarios" attribute="1" defaultMemberUniqueName="[Datos1].[SSPP financiados con Ingresos Tributarios].[All]" allUniqueName="[Datos1].[SSPP financiados con Ingresos Tributarios].[All]" dimensionUniqueName="[Datos1]" displayFolder="" count="0" memberValueDatatype="5" unbalanced="0"/>
    <cacheHierarchy uniqueName="[Datos1].[Binacionales]" caption="Binacionales" attribute="1" defaultMemberUniqueName="[Datos1].[Binacionales].[All]" allUniqueName="[Datos1].[Binacionales].[All]" dimensionUniqueName="[Datos1]" displayFolder="" count="0" memberValueDatatype="5" unbalanced="0"/>
    <cacheHierarchy uniqueName="[Datos1].[Resultado fiscal primario]" caption="Resultado fiscal primario" attribute="1" defaultMemberUniqueName="[Datos1].[Resultado fiscal primario].[All]" allUniqueName="[Datos1].[Resultado fiscal primario].[All]" dimensionUniqueName="[Datos1]" displayFolder="" count="0" memberValueDatatype="5" unbalanced="0"/>
    <cacheHierarchy uniqueName="[Datos1].[Resultado fiscal primario (% del PIB)]" caption="Resultado fiscal primario (% del PIB)" attribute="1" defaultMemberUniqueName="[Datos1].[Resultado fiscal primario (% del PIB)].[All]" allUniqueName="[Datos1].[Resultado fiscal primario (% del PIB)].[All]" dimensionUniqueName="[Datos1]" displayFolder="" count="0" memberValueDatatype="5" unbalanced="0"/>
    <cacheHierarchy uniqueName="[Datos1].[Salarios Ley de Emergencia]" caption="Salarios Ley de Emergencia" attribute="1" defaultMemberUniqueName="[Datos1].[Salarios Ley de Emergencia].[All]" allUniqueName="[Datos1].[Salarios Ley de Emergencia].[All]" dimensionUniqueName="[Datos1]" displayFolder="" count="0" memberValueDatatype="5" unbalanced="0"/>
    <cacheHierarchy uniqueName="[Datos1].[FFPP]" caption="FFPP" attribute="1" defaultMemberUniqueName="[Datos1].[FFPP].[All]" allUniqueName="[Datos1].[FFPP].[All]" dimensionUniqueName="[Datos1]" displayFolder="" count="0" memberValueDatatype="5" unbalanced="0"/>
    <cacheHierarchy uniqueName="[Datos1].[MEC]" caption="MEC" attribute="1" defaultMemberUniqueName="[Datos1].[MEC].[All]" allUniqueName="[Datos1].[MEC].[All]" dimensionUniqueName="[Datos1]" displayFolder="" count="0" memberValueDatatype="5" unbalanced="0"/>
    <cacheHierarchy uniqueName="[Datos1].[MSPBS]" caption="MSPBS" attribute="1" defaultMemberUniqueName="[Datos1].[MSPBS].[All]" allUniqueName="[Datos1].[MSPBS].[All]" dimensionUniqueName="[Datos1]" displayFolder="" count="0" memberValueDatatype="5" unbalanced="0"/>
    <cacheHierarchy uniqueName="[Datos1].[Hospital de Clínicas]" caption="Hospital de Clínicas" attribute="1" defaultMemberUniqueName="[Datos1].[Hospital de Clínicas].[All]" allUniqueName="[Datos1].[Hospital de Clínicas].[All]" dimensionUniqueName="[Datos1]" displayFolder="" count="0" memberValueDatatype="5" unbalanced="0"/>
    <cacheHierarchy uniqueName="[Datos1].[Resultado Operativo Primario]" caption="Resultado Operativo Primario" attribute="1" defaultMemberUniqueName="[Datos1].[Resultado Operativo Primario].[All]" allUniqueName="[Datos1].[Resultado Operativo Primario].[All]" dimensionUniqueName="[Datos1]" displayFolder="" count="0" memberValueDatatype="5" unbalanced="0"/>
    <cacheHierarchy uniqueName="[Datos1].[RON Primario (% del PIB)]" caption="RON Primario (% del PIB)" attribute="1" defaultMemberUniqueName="[Datos1].[RON Primario (% del PIB)].[All]" allUniqueName="[Datos1].[RON Primario (% del PIB)].[All]" dimensionUniqueName="[Datos1]" displayFolder="" count="0" memberValueDatatype="5" unbalanced="0"/>
    <cacheHierarchy uniqueName="[Datos1].[Gasto+Inversión]" caption="Gasto+Inversión" attribute="1" defaultMemberUniqueName="[Datos1].[Gasto+Inversión].[All]" allUniqueName="[Datos1].[Gasto+Inversión].[All]" dimensionUniqueName="[Datos1]" displayFolder="" count="0" memberValueDatatype="5" unbalanced="0"/>
    <cacheHierarchy uniqueName="[Datos1].[Gasto+Inversión (% PIB)]" caption="Gasto+Inversión (% PIB)" attribute="1" defaultMemberUniqueName="[Datos1].[Gasto+Inversión (% PIB)].[All]" allUniqueName="[Datos1].[Gasto+Inversión (% PIB)].[All]" dimensionUniqueName="[Datos1]" displayFolder="" count="0" memberValueDatatype="5" unbalanced="0"/>
    <cacheHierarchy uniqueName="[Datos1].[MH]" caption="MH" attribute="1" defaultMemberUniqueName="[Datos1].[MH].[All]" allUniqueName="[Datos1].[MH].[All]" dimensionUniqueName="[Datos1]" displayFolder="" count="0" memberValueDatatype="5" unbalanced="0"/>
    <cacheHierarchy uniqueName="[Datos1].[MJ]" caption="MJ" attribute="1" defaultMemberUniqueName="[Datos1].[MJ].[All]" allUniqueName="[Datos1].[MJ].[All]" dimensionUniqueName="[Datos1]" displayFolder="" count="0" memberValueDatatype="5" unbalanced="0"/>
    <cacheHierarchy uniqueName="[Datos1].[MTESS]" caption="MTESS" attribute="1" defaultMemberUniqueName="[Datos1].[MTESS].[All]" allUniqueName="[Datos1].[MTESS].[All]" dimensionUniqueName="[Datos1]" displayFolder="" count="0" memberValueDatatype="5" unbalanced="0"/>
    <cacheHierarchy uniqueName="[Meses].[Nro.]" caption="Nro." attribute="1" defaultMemberUniqueName="[Meses].[Nro.].[All]" allUniqueName="[Meses].[Nro.].[All]" dimensionUniqueName="[Meses]" displayFolder="" count="0" memberValueDatatype="20" unbalanced="0"/>
    <cacheHierarchy uniqueName="[Meses].[Mes]" caption="Mes" attribute="1" defaultMemberUniqueName="[Meses].[Mes].[All]" allUniqueName="[Meses].[Mes].[All]" dimensionUniqueName="[Meses]" displayFolder="" count="0" memberValueDatatype="130" unbalanced="0"/>
    <cacheHierarchy uniqueName="[Measures].[Ingreso total]" caption="Ingreso total" measure="1" displayFolder="" measureGroup="Datos1" count="0"/>
    <cacheHierarchy uniqueName="[Measures].[Ingreso periodo anterior]" caption="Ingreso periodo anterior" measure="1" displayFolder="" measureGroup="Datos1" count="0"/>
    <cacheHierarchy uniqueName="[Measures].[Resto]" caption="Resto" measure="1" displayFolder="" measureGroup="Datos1" count="0"/>
    <cacheHierarchy uniqueName="[Measures].[SSPP/Ingresos Tribuarios]" caption="SSPP/Ingresos Tribuarios" measure="1" displayFolder="" measureGroup="Datos1" count="0"/>
    <cacheHierarchy uniqueName="[Measures].[% Var ingreso total]" caption="% Var ingreso total" measure="1" displayFolder="" measureGroup="Datos1" count="0"/>
    <cacheHierarchy uniqueName="[Measures].[__XL_Count Datos1]" caption="__XL_Count Datos1" measure="1" displayFolder="" measureGroup="Datos1" count="0" hidden="1"/>
    <cacheHierarchy uniqueName="[Measures].[__XL_Count Calendario]" caption="__XL_Count Calendario" measure="1" displayFolder="" measureGroup="Calendario" count="0" hidden="1"/>
    <cacheHierarchy uniqueName="[Measures].[__XL_Count Tabla2]" caption="__XL_Count Tabla2" measure="1" displayFolder="" measureGroup="Meses" count="0" hidden="1"/>
    <cacheHierarchy uniqueName="[Measures].[__No hay medidas definidas]" caption="__No hay medidas definidas" measure="1" displayFolder="" count="0" hidden="1"/>
    <cacheHierarchy uniqueName="[Measures].[Suma de Ingreso Total (Recaudado)]" caption="Suma de Ingreso Total (Recaudado)" measure="1" displayFolder="" measureGroup="Datos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Suma de Ingresos Tributarios]" caption="Suma de Ingresos Tributarios" measure="1" displayFolder="" measureGroup="Datos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uma de Binacionales]" caption="Suma de Binacionales" measure="1" displayFolder="" measureGroup="Datos1" count="0" hidden="1">
      <extLst>
        <ext xmlns:x15="http://schemas.microsoft.com/office/spreadsheetml/2010/11/main" uri="{B97F6D7D-B522-45F9-BDA1-12C45D357490}">
          <x15:cacheHierarchy aggregatedColumn="104"/>
        </ext>
      </extLst>
    </cacheHierarchy>
    <cacheHierarchy uniqueName="[Measures].[Suma de Presión Tributaria]" caption="Suma de Presión Tributaria" measure="1" displayFolder="" measureGroup="Datos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uma de SET]" caption="Suma de SET" measure="1" displayFolder="" measureGroup="Datos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DNA]" caption="Suma de DNA" measure="1" displayFolder="" measureGroup="Datos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% Var. Anualizado SET]" caption="Suma de % Var. Anualizado SET" measure="1" displayFolder="" measureGroup="Datos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% Var. Anualizado DNA]" caption="Suma de % Var. Anualizado DNA" measure="1" displayFolder="" measureGroup="Datos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Itaipú (millones de US$)]" caption="Suma de Itaipú (millones de US$)" measure="1" displayFolder="" measureGroup="Datos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Yacyretá (en millones de US$)]" caption="Suma de Yacyretá (en millones de US$)" measure="1" displayFolder="" measureGroup="Datos1" count="0" hidden="1">
      <extLst>
        <ext xmlns:x15="http://schemas.microsoft.com/office/spreadsheetml/2010/11/main" uri="{B97F6D7D-B522-45F9-BDA1-12C45D357490}">
          <x15:cacheHierarchy aggregatedColumn="46"/>
        </ext>
      </extLst>
    </cacheHierarchy>
    <cacheHierarchy uniqueName="[Measures].[Suma de Gasto Total (Obligado)]" caption="Suma de Gasto Total (Obligado)" measure="1" displayFolder="" measureGroup="Datos1" count="0" hidden="1">
      <extLst>
        <ext xmlns:x15="http://schemas.microsoft.com/office/spreadsheetml/2010/11/main" uri="{B97F6D7D-B522-45F9-BDA1-12C45D357490}">
          <x15:cacheHierarchy aggregatedColumn="49"/>
        </ext>
      </extLst>
    </cacheHierarchy>
    <cacheHierarchy uniqueName="[Measures].[Suma de Remuneración a los Empleados]" caption="Suma de Remuneración a los Empleados" measure="1" displayFolder="" measureGroup="Datos1" count="0" hidden="1">
      <extLst>
        <ext xmlns:x15="http://schemas.microsoft.com/office/spreadsheetml/2010/11/main" uri="{B97F6D7D-B522-45F9-BDA1-12C45D357490}">
          <x15:cacheHierarchy aggregatedColumn="56"/>
        </ext>
      </extLst>
    </cacheHierarchy>
    <cacheHierarchy uniqueName="[Measures].[Suma de Uso de Bienes y Servicios]" caption="Suma de Uso de Bienes y Servicios" measure="1" displayFolder="" measureGroup="Datos1" count="0" hidden="1">
      <extLst>
        <ext xmlns:x15="http://schemas.microsoft.com/office/spreadsheetml/2010/11/main" uri="{B97F6D7D-B522-45F9-BDA1-12C45D357490}">
          <x15:cacheHierarchy aggregatedColumn="64"/>
        </ext>
      </extLst>
    </cacheHierarchy>
    <cacheHierarchy uniqueName="[Measures].[Suma de Intereses]" caption="Suma de Intereses" measure="1" displayFolder="" measureGroup="Datos1" count="0" hidden="1">
      <extLst>
        <ext xmlns:x15="http://schemas.microsoft.com/office/spreadsheetml/2010/11/main" uri="{B97F6D7D-B522-45F9-BDA1-12C45D357490}">
          <x15:cacheHierarchy aggregatedColumn="65"/>
        </ext>
      </extLst>
    </cacheHierarchy>
    <cacheHierarchy uniqueName="[Measures].[Suma de Donaciones (Gasto)]" caption="Suma de Donaciones (Gasto)" measure="1" displayFolder="" measureGroup="Datos1" count="0" hidden="1">
      <extLst>
        <ext xmlns:x15="http://schemas.microsoft.com/office/spreadsheetml/2010/11/main" uri="{B97F6D7D-B522-45F9-BDA1-12C45D357490}">
          <x15:cacheHierarchy aggregatedColumn="68"/>
        </ext>
      </extLst>
    </cacheHierarchy>
    <cacheHierarchy uniqueName="[Measures].[Suma de Prestaciones Sociales]" caption="Suma de Prestaciones Sociales" measure="1" displayFolder="" measureGroup="Datos1" count="0" hidden="1">
      <extLst>
        <ext xmlns:x15="http://schemas.microsoft.com/office/spreadsheetml/2010/11/main" uri="{B97F6D7D-B522-45F9-BDA1-12C45D357490}">
          <x15:cacheHierarchy aggregatedColumn="69"/>
        </ext>
      </extLst>
    </cacheHierarchy>
    <cacheHierarchy uniqueName="[Measures].[Suma de Otros Gastos]" caption="Suma de Otros Gastos" measure="1" displayFolder="" measureGroup="Datos1" count="0" hidden="1">
      <extLst>
        <ext xmlns:x15="http://schemas.microsoft.com/office/spreadsheetml/2010/11/main" uri="{B97F6D7D-B522-45F9-BDA1-12C45D357490}">
          <x15:cacheHierarchy aggregatedColumn="70"/>
        </ext>
      </extLst>
    </cacheHierarchy>
    <cacheHierarchy uniqueName="[Measures].[Suma de RON (% del PIB)]" caption="Suma de RON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77"/>
        </ext>
      </extLst>
    </cacheHierarchy>
    <cacheHierarchy uniqueName="[Measures].[Suma de MOPC (mm US$)]" caption="Suma de MOPC (mm US$)" measure="1" displayFolder="" measureGroup="Datos1" count="0" hidden="1">
      <extLst>
        <ext xmlns:x15="http://schemas.microsoft.com/office/spreadsheetml/2010/11/main" uri="{B97F6D7D-B522-45F9-BDA1-12C45D357490}">
          <x15:cacheHierarchy aggregatedColumn="90"/>
        </ext>
      </extLst>
    </cacheHierarchy>
    <cacheHierarchy uniqueName="[Measures].[Suma de Otras entidades (mm US$)]" caption="Suma de Otras entidades (mm US$)" measure="1" displayFolder="" measureGroup="Datos1" count="0" hidden="1">
      <extLst>
        <ext xmlns:x15="http://schemas.microsoft.com/office/spreadsheetml/2010/11/main" uri="{B97F6D7D-B522-45F9-BDA1-12C45D357490}">
          <x15:cacheHierarchy aggregatedColumn="92"/>
        </ext>
      </extLst>
    </cacheHierarchy>
    <cacheHierarchy uniqueName="[Measures].[Suma de ANANF (mm US$)]" caption="Suma de ANANF (mm US$)" measure="1" displayFolder="" measureGroup="Datos1" count="0" hidden="1">
      <extLst>
        <ext xmlns:x15="http://schemas.microsoft.com/office/spreadsheetml/2010/11/main" uri="{B97F6D7D-B522-45F9-BDA1-12C45D357490}">
          <x15:cacheHierarchy aggregatedColumn="85"/>
        </ext>
      </extLst>
    </cacheHierarchy>
    <cacheHierarchy uniqueName="[Measures].[Suma de Resultado Fiscal (% del PIB)]" caption="Suma de Resultado Fiscal (% del PIB)" measure="1" displayFolder="" measureGroup="Datos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01"/>
        </ext>
      </extLst>
    </cacheHierarchy>
    <cacheHierarchy uniqueName="[Measures].[Suma de SSPP financiados con Ingresos Tributarios]" caption="Suma de SSPP financiados con Ingresos Tributarios" measure="1" displayFolder="" measureGroup="Datos1" count="0" hidden="1">
      <extLst>
        <ext xmlns:x15="http://schemas.microsoft.com/office/spreadsheetml/2010/11/main" uri="{B97F6D7D-B522-45F9-BDA1-12C45D357490}">
          <x15:cacheHierarchy aggregatedColumn="103"/>
        </ext>
      </extLst>
    </cacheHierarchy>
    <cacheHierarchy uniqueName="[Measures].[Suma de Resultado fiscal primario (% del PIB)]" caption="Suma de Resultado fiscal primari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06"/>
        </ext>
      </extLst>
    </cacheHierarchy>
    <cacheHierarchy uniqueName="[Measures].[Suma de RON anualizado (% del PIB)]" caption="Suma de RON anualizad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78"/>
        </ext>
      </extLst>
    </cacheHierarchy>
    <cacheHierarchy uniqueName="[Measures].[Suma de ANANF anualizado (% del PIB)]" caption="Suma de ANANF anualizad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88"/>
        </ext>
      </extLst>
    </cacheHierarchy>
    <cacheHierarchy uniqueName="[Measures].[Suma de Resultado fiscal anualizado (% del PIB)]" caption="Suma de Resultado fiscal anualizad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02"/>
        </ext>
      </extLst>
    </cacheHierarchy>
    <cacheHierarchy uniqueName="[Measures].[Suma de ANANF (% del PIB)]" caption="Suma de ANANF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86"/>
        </ext>
      </extLst>
    </cacheHierarchy>
    <cacheHierarchy uniqueName="[Measures].[Suma de IT Suma 12 meses]" caption="Suma de IT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Suma de Tributarios suma 12 meses]" caption="Suma de Tributarios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Suma de SET suma 12 meses]" caption="Suma de SET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DNA suma 12 meses]" caption="Suma de DNA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Gasto Total suma 12 meses]" caption="Suma de Gasto Total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52"/>
        </ext>
      </extLst>
    </cacheHierarchy>
    <cacheHierarchy uniqueName="[Measures].[Suma de RON acumulado 12 meses]" caption="Suma de RON acumulado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73"/>
        </ext>
      </extLst>
    </cacheHierarchy>
    <cacheHierarchy uniqueName="[Measures].[Suma de ANANF acumulado 12 meses]" caption="Suma de ANANF acumulado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81"/>
        </ext>
      </extLst>
    </cacheHierarchy>
    <cacheHierarchy uniqueName="[Measures].[Suma de Resultado fiscal anualizado]" caption="Suma de Resultado fiscal anualizado" measure="1" displayFolder="" measureGroup="Datos1" count="0" hidden="1">
      <extLst>
        <ext xmlns:x15="http://schemas.microsoft.com/office/spreadsheetml/2010/11/main" uri="{B97F6D7D-B522-45F9-BDA1-12C45D357490}">
          <x15:cacheHierarchy aggregatedColumn="95"/>
        </ext>
      </extLst>
    </cacheHierarchy>
    <cacheHierarchy uniqueName="[Measures].[Suma de % Var interanual]" caption="Suma de % Var interanual" measure="1" displayFolder="" measureGroup="Datos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a de % Var. Interanual Tributarios]" caption="Suma de % Var. Interanual Tributarios" measure="1" displayFolder="" measureGroup="Datos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a de % Var. Interanual Remun.]" caption="Suma de % Var. Interanual Remun." measure="1" displayFolder="" measureGroup="Datos1" count="0" hidden="1">
      <extLst>
        <ext xmlns:x15="http://schemas.microsoft.com/office/spreadsheetml/2010/11/main" uri="{B97F6D7D-B522-45F9-BDA1-12C45D357490}">
          <x15:cacheHierarchy aggregatedColumn="59"/>
        </ext>
      </extLst>
    </cacheHierarchy>
    <cacheHierarchy uniqueName="[Measures].[Suma de % Var. Acumulado Remun.]" caption="Suma de % Var. Acumulado Remun." measure="1" displayFolder="" measureGroup="Datos1" count="0" hidden="1">
      <extLst>
        <ext xmlns:x15="http://schemas.microsoft.com/office/spreadsheetml/2010/11/main" uri="{B97F6D7D-B522-45F9-BDA1-12C45D357490}">
          <x15:cacheHierarchy aggregatedColumn="60"/>
        </ext>
      </extLst>
    </cacheHierarchy>
    <cacheHierarchy uniqueName="[Measures].[Suma de Sueldos]" caption="Suma de Sueldos" measure="1" displayFolder="" measureGroup="Datos1" count="0" hidden="1">
      <extLst>
        <ext xmlns:x15="http://schemas.microsoft.com/office/spreadsheetml/2010/11/main" uri="{B97F6D7D-B522-45F9-BDA1-12C45D357490}">
          <x15:cacheHierarchy aggregatedColumn="62"/>
        </ext>
      </extLst>
    </cacheHierarchy>
    <cacheHierarchy uniqueName="[Measures].[Suma de Otras remuneraciones]" caption="Suma de Otras remuneraciones" measure="1" displayFolder="" measureGroup="Datos1" count="0" hidden="1">
      <extLst>
        <ext xmlns:x15="http://schemas.microsoft.com/office/spreadsheetml/2010/11/main" uri="{B97F6D7D-B522-45F9-BDA1-12C45D357490}">
          <x15:cacheHierarchy aggregatedColumn="63"/>
        </ext>
      </extLst>
    </cacheHierarchy>
    <cacheHierarchy uniqueName="[Measures].[Suma de Salarios Ley de Emergencia]" caption="Suma de Salarios Ley de Emergencia" measure="1" displayFolder="" measureGroup="Datos1" count="0" hidden="1">
      <extLst>
        <ext xmlns:x15="http://schemas.microsoft.com/office/spreadsheetml/2010/11/main" uri="{B97F6D7D-B522-45F9-BDA1-12C45D357490}">
          <x15:cacheHierarchy aggregatedColumn="107"/>
        </ext>
      </extLst>
    </cacheHierarchy>
    <cacheHierarchy uniqueName="[Measures].[Suma de FFPP]" caption="Suma de FFPP" measure="1" displayFolder="" measureGroup="Datos1" count="0" hidden="1">
      <extLst>
        <ext xmlns:x15="http://schemas.microsoft.com/office/spreadsheetml/2010/11/main" uri="{B97F6D7D-B522-45F9-BDA1-12C45D357490}">
          <x15:cacheHierarchy aggregatedColumn="108"/>
        </ext>
      </extLst>
    </cacheHierarchy>
    <cacheHierarchy uniqueName="[Measures].[Suma de MEC]" caption="Suma de MEC" measure="1" displayFolder="" measureGroup="Datos1" count="0" hidden="1">
      <extLst>
        <ext xmlns:x15="http://schemas.microsoft.com/office/spreadsheetml/2010/11/main" uri="{B97F6D7D-B522-45F9-BDA1-12C45D357490}">
          <x15:cacheHierarchy aggregatedColumn="109"/>
        </ext>
      </extLst>
    </cacheHierarchy>
    <cacheHierarchy uniqueName="[Measures].[Suma de MSPBS]" caption="Suma de MSPBS" measure="1" displayFolder="" measureGroup="Datos1" count="0" hidden="1">
      <extLst>
        <ext xmlns:x15="http://schemas.microsoft.com/office/spreadsheetml/2010/11/main" uri="{B97F6D7D-B522-45F9-BDA1-12C45D357490}">
          <x15:cacheHierarchy aggregatedColumn="110"/>
        </ext>
      </extLst>
    </cacheHierarchy>
    <cacheHierarchy uniqueName="[Measures].[Suma de Hospital de Clínicas]" caption="Suma de Hospital de Clínicas" measure="1" displayFolder="" measureGroup="Datos1" count="0" hidden="1">
      <extLst>
        <ext xmlns:x15="http://schemas.microsoft.com/office/spreadsheetml/2010/11/main" uri="{B97F6D7D-B522-45F9-BDA1-12C45D357490}">
          <x15:cacheHierarchy aggregatedColumn="111"/>
        </ext>
      </extLst>
    </cacheHierarchy>
    <cacheHierarchy uniqueName="[Measures].[Suma de % Var interanual ANANF]" caption="Suma de % Var interanual ANANF" measure="1" displayFolder="" measureGroup="Datos1" count="0" hidden="1">
      <extLst>
        <ext xmlns:x15="http://schemas.microsoft.com/office/spreadsheetml/2010/11/main" uri="{B97F6D7D-B522-45F9-BDA1-12C45D357490}">
          <x15:cacheHierarchy aggregatedColumn="82"/>
        </ext>
      </extLst>
    </cacheHierarchy>
    <cacheHierarchy uniqueName="[Measures].[Suma de Ingreso Total (% del PIB)]" caption="Suma de Ingreso Total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de Gasto Total (% del PIB)]" caption="Suma de Gasto Total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50"/>
        </ext>
      </extLst>
    </cacheHierarchy>
    <cacheHierarchy uniqueName="[Measures].[Suma de RON Primario (% del PIB)]" caption="Suma de RON Primari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13"/>
        </ext>
      </extLst>
    </cacheHierarchy>
    <cacheHierarchy uniqueName="[Measures].[Suma de Gasto+Inversión (% PIB)]" caption="Suma de Gasto+Inversión (% PIB)" measure="1" displayFolder="" measureGroup="Datos1" count="0" hidden="1">
      <extLst>
        <ext xmlns:x15="http://schemas.microsoft.com/office/spreadsheetml/2010/11/main" uri="{B97F6D7D-B522-45F9-BDA1-12C45D357490}">
          <x15:cacheHierarchy aggregatedColumn="115"/>
        </ext>
      </extLst>
    </cacheHierarchy>
    <cacheHierarchy uniqueName="[Measures].[Suma de % Var. Interanual SET]" caption="Suma de % Var. Interanual SET" measure="1" displayFolder="" measureGroup="Datos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% Var. Interanual DNA]" caption="Suma de % Var. Interanual DNA" measure="1" displayFolder="" measureGroup="Datos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Resultado Fiscal (millones de US$)]" caption="Suma de Resultado Fiscal (millones de US$)" measure="1" displayFolder="" measureGroup="Datos1" count="0" hidden="1">
      <extLst>
        <ext xmlns:x15="http://schemas.microsoft.com/office/spreadsheetml/2010/11/main" uri="{B97F6D7D-B522-45F9-BDA1-12C45D357490}">
          <x15:cacheHierarchy aggregatedColumn="96"/>
        </ext>
      </extLst>
    </cacheHierarchy>
    <cacheHierarchy uniqueName="[Measures].[Suma de Contribuciones Sociales]" caption="Suma de Contribuciones Sociales" measure="1" displayFolder="" measureGroup="Datos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Donaciones]" caption="Suma de Donaciones" measure="1" displayFolder="" measureGroup="Datos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Otros Ingresos]" caption="Suma de Otros Ingresos" measure="1" displayFolder="" measureGroup="Datos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Adquisición Neta de Activos no Financieros]" caption="Suma de Adquisición Neta de Activos no Financieros" measure="1" displayFolder="" measureGroup="Datos1" count="0" hidden="1">
      <extLst>
        <ext xmlns:x15="http://schemas.microsoft.com/office/spreadsheetml/2010/11/main" uri="{B97F6D7D-B522-45F9-BDA1-12C45D357490}">
          <x15:cacheHierarchy aggregatedColumn="79"/>
        </ext>
      </extLst>
    </cacheHierarchy>
    <cacheHierarchy uniqueName="[Measures].[Suma de MOPC]" caption="Suma de MOPC" measure="1" displayFolder="" measureGroup="Datos1" count="0" hidden="1">
      <extLst>
        <ext xmlns:x15="http://schemas.microsoft.com/office/spreadsheetml/2010/11/main" uri="{B97F6D7D-B522-45F9-BDA1-12C45D357490}">
          <x15:cacheHierarchy aggregatedColumn="89"/>
        </ext>
      </extLst>
    </cacheHierarchy>
    <cacheHierarchy uniqueName="[Measures].[Suma de MH]" caption="Suma de MH" measure="1" displayFolder="" measureGroup="Datos1" count="0" hidden="1">
      <extLst>
        <ext xmlns:x15="http://schemas.microsoft.com/office/spreadsheetml/2010/11/main" uri="{B97F6D7D-B522-45F9-BDA1-12C45D357490}">
          <x15:cacheHierarchy aggregatedColumn="116"/>
        </ext>
      </extLst>
    </cacheHierarchy>
    <cacheHierarchy uniqueName="[Measures].[Suma de MJ]" caption="Suma de MJ" measure="1" displayFolder="" measureGroup="Datos1" count="0" hidden="1">
      <extLst>
        <ext xmlns:x15="http://schemas.microsoft.com/office/spreadsheetml/2010/11/main" uri="{B97F6D7D-B522-45F9-BDA1-12C45D357490}">
          <x15:cacheHierarchy aggregatedColumn="117"/>
        </ext>
      </extLst>
    </cacheHierarchy>
    <cacheHierarchy uniqueName="[Measures].[Suma de MTESS]" caption="Suma de MTESS" measure="1" displayFolder="" measureGroup="Datos1" count="0" hidden="1">
      <extLst>
        <ext xmlns:x15="http://schemas.microsoft.com/office/spreadsheetml/2010/11/main" uri="{B97F6D7D-B522-45F9-BDA1-12C45D357490}">
          <x15:cacheHierarchy aggregatedColumn="118"/>
        </ext>
      </extLst>
    </cacheHierarchy>
  </cacheHierarchies>
  <kpis count="0"/>
  <dimensions count="4">
    <dimension name="Calendario" uniqueName="[Calendario]" caption="Calendario"/>
    <dimension name="Datos1" uniqueName="[Datos1]" caption="Datos1"/>
    <dimension measure="1" name="Measures" uniqueName="[Measures]" caption="Measures"/>
    <dimension name="Meses" uniqueName="[Meses]" caption="Meses"/>
  </dimensions>
  <measureGroups count="3">
    <measureGroup name="Calendario" caption="Calendario"/>
    <measureGroup name="Datos1" caption="Datos1"/>
    <measureGroup name="Meses" caption="Meses"/>
  </measureGroups>
  <maps count="6">
    <map measureGroup="0" dimension="0"/>
    <map measureGroup="0" dimension="3"/>
    <map measureGroup="1" dimension="0"/>
    <map measureGroup="1" dimension="1"/>
    <map measureGroup="1" dimension="3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saveData="0" refreshedBy="Luis Alberto Benítez" refreshedDate="44054.733069212962" createdVersion="6" refreshedVersion="6" minRefreshableVersion="3" recordCount="0" supportSubquery="1" supportAdvancedDrill="1">
  <cacheSource type="external" connectionId="2"/>
  <cacheFields count="3">
    <cacheField name="[Calendario].[Año].[Año]" caption="Año" numFmtId="0" hierarchy="1" level="1">
      <sharedItems containsSemiMixedTypes="0" containsString="0" containsNumber="1" containsInteger="1" minValue="2018" maxValue="2020" count="3">
        <n v="2018"/>
        <n v="2019"/>
        <n v="2020"/>
      </sharedItems>
      <extLst>
        <ext xmlns:x15="http://schemas.microsoft.com/office/spreadsheetml/2010/11/main" uri="{4F2E5C28-24EA-4eb8-9CBF-B6C8F9C3D259}">
          <x15:cachedUniqueNames>
            <x15:cachedUniqueName index="0" name="[Calendario].[Año].&amp;[2018]"/>
            <x15:cachedUniqueName index="1" name="[Calendario].[Año].&amp;[2019]"/>
            <x15:cachedUniqueName index="2" name="[Calendario].[Año].&amp;[2020]"/>
          </x15:cachedUniqueNames>
        </ext>
      </extLst>
    </cacheField>
    <cacheField name="[Calendario].[Mes].[Mes]" caption="Mes" numFmtId="0" hierarchy="4" level="1">
      <sharedItems containsSemiMixedTypes="0" containsNonDate="0" containsString="0"/>
    </cacheField>
    <cacheField name="[Measures].[Suma de Resultado Fiscal (millones de US$)]" caption="Suma de Resultado Fiscal (millones de US$)" numFmtId="0" hierarchy="184" level="32767"/>
  </cacheFields>
  <cacheHierarchies count="193">
    <cacheHierarchy uniqueName="[Calendario].[Date]" caption="Date" attribute="1" time="1" keyAttribute="1" defaultMemberUniqueName="[Calendario].[Date].[All]" allUniqueName="[Calendario].[Date].[All]" dimensionUniqueName="[Calendario]" displayFolder="" count="0" memberValueDatatype="7" unbalanced="0"/>
    <cacheHierarchy uniqueName="[Calendario].[Año]" caption="Año" attribute="1" time="1" defaultMemberUniqueName="[Calendario].[Año].[All]" allUniqueName="[Calendario].[Año].[All]" dimensionUniqueName="[Calendario]" displayFolder="" count="2" memberValueDatatype="20" unbalanced="0">
      <fieldsUsage count="2">
        <fieldUsage x="-1"/>
        <fieldUsage x="0"/>
      </fieldsUsage>
    </cacheHierarchy>
    <cacheHierarchy uniqueName="[Calendario].[Número de mes]" caption="Número de mes" attribute="1" time="1" defaultMemberUniqueName="[Calendario].[Número de mes].[All]" allUniqueName="[Calendario].[Número de mes].[All]" dimensionUniqueName="[Calendario]" displayFolder="" count="0" memberValueDatatype="20" unbalanced="0"/>
    <cacheHierarchy uniqueName="[Calendario].[Jerarquía de fechas]" caption="Jerarquía de fechas" time="1" defaultMemberUniqueName="[Calendario].[Jerarquía de fechas].[All]" allUniqueName="[Calendario].[Jerarquía de fechas].[All]" dimensionUniqueName="[Calendario]" displayFolder="" count="0" unbalanced="0"/>
    <cacheHierarchy uniqueName="[Calendario].[Mes]" caption="Mes" attribute="1" time="1" defaultMemberUniqueName="[Calendario].[Mes].[All]" allUniqueName="[Calendario].[Mes].[All]" dimensionUniqueName="[Calendario]" displayFolder="" count="2" memberValueDatatype="130" unbalanced="0">
      <fieldsUsage count="2">
        <fieldUsage x="-1"/>
        <fieldUsage x="1"/>
      </fieldsUsage>
    </cacheHierarchy>
    <cacheHierarchy uniqueName="[Calendario].[MMM-AAAA]" caption="MMM-AAAA" attribute="1" time="1" defaultMemberUniqueName="[Calendario].[MMM-AAAA].[All]" allUniqueName="[Calendario].[MMM-AAAA].[All]" dimensionUniqueName="[Calendario]" displayFolder="" count="0" memberValueDatatype="130" unbalanced="0"/>
    <cacheHierarchy uniqueName="[Calendario].[Número de día de la semana]" caption="Número de día de la semana" attribute="1" time="1" defaultMemberUniqueName="[Calendario].[Número de día de la semana].[All]" allUniqueName="[Calendario].[Número de día de la semana].[All]" dimensionUniqueName="[Calendario]" displayFolder="" count="0" memberValueDatatype="20" unbalanced="0"/>
    <cacheHierarchy uniqueName="[Calendario].[Día de la semana]" caption="Día de la semana" attribute="1" time="1" defaultMemberUniqueName="[Calendario].[Día de la semana].[All]" allUniqueName="[Calendario].[Día de la semana].[All]" dimensionUniqueName="[Calendario]" displayFolder="" count="0" memberValueDatatype="130" unbalanced="0"/>
    <cacheHierarchy uniqueName="[Datos1].[Orden]" caption="Orden" attribute="1" defaultMemberUniqueName="[Datos1].[Orden].[All]" allUniqueName="[Datos1].[Orden].[All]" dimensionUniqueName="[Datos1]" displayFolder="" count="0" memberValueDatatype="20" unbalanced="0"/>
    <cacheHierarchy uniqueName="[Datos1].[Periodo]" caption="Periodo" attribute="1" time="1" defaultMemberUniqueName="[Datos1].[Periodo].[All]" allUniqueName="[Datos1].[Periodo].[All]" dimensionUniqueName="[Datos1]" displayFolder="" count="0" memberValueDatatype="7" unbalanced="0"/>
    <cacheHierarchy uniqueName="[Datos1].[Mes]" caption="Mes" attribute="1" defaultMemberUniqueName="[Datos1].[Mes].[All]" allUniqueName="[Datos1].[Mes].[All]" dimensionUniqueName="[Datos1]" displayFolder="" count="0" memberValueDatatype="130" unbalanced="0"/>
    <cacheHierarchy uniqueName="[Datos1].[Año]" caption="Año" attribute="1" defaultMemberUniqueName="[Datos1].[Año].[All]" allUniqueName="[Datos1].[Año].[All]" dimensionUniqueName="[Datos1]" displayFolder="" count="0" memberValueDatatype="20" unbalanced="0"/>
    <cacheHierarchy uniqueName="[Datos1].[PIB nominal (miles de millones de G.)]" caption="PIB nominal (miles de millones de G.)" attribute="1" defaultMemberUniqueName="[Datos1].[PIB nominal (miles de millones de G.)].[All]" allUniqueName="[Datos1].[PIB nominal (miles de millones de G.)].[All]" dimensionUniqueName="[Datos1]" displayFolder="" count="0" memberValueDatatype="5" unbalanced="0"/>
    <cacheHierarchy uniqueName="[Datos1].[Tipo de cambio Gs./US$]" caption="Tipo de cambio Gs./US$" attribute="1" defaultMemberUniqueName="[Datos1].[Tipo de cambio Gs./US$].[All]" allUniqueName="[Datos1].[Tipo de cambio Gs./US$].[All]" dimensionUniqueName="[Datos1]" displayFolder="" count="0" memberValueDatatype="5" unbalanced="0"/>
    <cacheHierarchy uniqueName="[Datos1].[Ingreso Total (Recaudado)]" caption="Ingreso Total (Recaudado)" attribute="1" defaultMemberUniqueName="[Datos1].[Ingreso Total (Recaudado)].[All]" allUniqueName="[Datos1].[Ingreso Total (Recaudado)].[All]" dimensionUniqueName="[Datos1]" displayFolder="" count="0" memberValueDatatype="5" unbalanced="0"/>
    <cacheHierarchy uniqueName="[Datos1].[Ingreso Total (% del PIB)]" caption="Ingreso Total (% del PIB)" attribute="1" defaultMemberUniqueName="[Datos1].[Ingreso Total (% del PIB)].[All]" allUniqueName="[Datos1].[Ingreso Total (% del PIB)].[All]" dimensionUniqueName="[Datos1]" displayFolder="" count="0" memberValueDatatype="5" unbalanced="0"/>
    <cacheHierarchy uniqueName="[Datos1].[IT acumulado por año]" caption="IT acumulado por año" attribute="1" defaultMemberUniqueName="[Datos1].[IT acumulado por año].[All]" allUniqueName="[Datos1].[IT acumulado por año].[All]" dimensionUniqueName="[Datos1]" displayFolder="" count="0" memberValueDatatype="5" unbalanced="0"/>
    <cacheHierarchy uniqueName="[Datos1].[IT Suma 12 meses]" caption="IT Suma 12 meses" attribute="1" defaultMemberUniqueName="[Datos1].[IT Suma 12 meses].[All]" allUniqueName="[Datos1].[IT Suma 12 meses].[All]" dimensionUniqueName="[Datos1]" displayFolder="" count="0" memberValueDatatype="5" unbalanced="0"/>
    <cacheHierarchy uniqueName="[Datos1].[% Var acum Ingreso total]" caption="% Var acum Ingreso total" attribute="1" defaultMemberUniqueName="[Datos1].[% Var acum Ingreso total].[All]" allUniqueName="[Datos1].[% Var acum Ingreso total].[All]" dimensionUniqueName="[Datos1]" displayFolder="" count="0" memberValueDatatype="5" unbalanced="0"/>
    <cacheHierarchy uniqueName="[Datos1].[% Var interanual]" caption="% Var interanual" attribute="1" defaultMemberUniqueName="[Datos1].[% Var interanual].[All]" allUniqueName="[Datos1].[% Var interanual].[All]" dimensionUniqueName="[Datos1]" displayFolder="" count="0" memberValueDatatype="5" unbalanced="0"/>
    <cacheHierarchy uniqueName="[Datos1].[% Var suma 12 meses]" caption="% Var suma 12 meses" attribute="1" defaultMemberUniqueName="[Datos1].[% Var suma 12 meses].[All]" allUniqueName="[Datos1].[% Var suma 12 meses].[All]" dimensionUniqueName="[Datos1]" displayFolder="" count="0" memberValueDatatype="5" unbalanced="0"/>
    <cacheHierarchy uniqueName="[Datos1].[Ingresos Tributarios]" caption="Ingresos Tributarios" attribute="1" defaultMemberUniqueName="[Datos1].[Ingresos Tributarios].[All]" allUniqueName="[Datos1].[Ingresos Tributarios].[All]" dimensionUniqueName="[Datos1]" displayFolder="" count="0" memberValueDatatype="5" unbalanced="0"/>
    <cacheHierarchy uniqueName="[Datos1].[Presión Tributaria]" caption="Presión Tributaria" attribute="1" defaultMemberUniqueName="[Datos1].[Presión Tributaria].[All]" allUniqueName="[Datos1].[Presión Tributaria].[All]" dimensionUniqueName="[Datos1]" displayFolder="" count="0" memberValueDatatype="5" unbalanced="0"/>
    <cacheHierarchy uniqueName="[Datos1].[Tributarios Acum. Por año]" caption="Tributarios Acum. Por año" attribute="1" defaultMemberUniqueName="[Datos1].[Tributarios Acum. Por año].[All]" allUniqueName="[Datos1].[Tributarios Acum. Por año].[All]" dimensionUniqueName="[Datos1]" displayFolder="" count="0" memberValueDatatype="5" unbalanced="0"/>
    <cacheHierarchy uniqueName="[Datos1].[Tributarios suma 12 meses]" caption="Tributarios suma 12 meses" attribute="1" defaultMemberUniqueName="[Datos1].[Tributarios suma 12 meses].[All]" allUniqueName="[Datos1].[Tributarios suma 12 meses].[All]" dimensionUniqueName="[Datos1]" displayFolder="" count="0" memberValueDatatype="5" unbalanced="0"/>
    <cacheHierarchy uniqueName="[Datos1].[% Var. Interanual Tributarios]" caption="% Var. Interanual Tributarios" attribute="1" defaultMemberUniqueName="[Datos1].[% Var. Interanual Tributarios].[All]" allUniqueName="[Datos1].[% Var. Interanual Tributarios].[All]" dimensionUniqueName="[Datos1]" displayFolder="" count="0" memberValueDatatype="5" unbalanced="0"/>
    <cacheHierarchy uniqueName="[Datos1].[% Var. Acum. Tributarios]" caption="% Var. Acum. Tributarios" attribute="1" defaultMemberUniqueName="[Datos1].[% Var. Acum. Tributarios].[All]" allUniqueName="[Datos1].[% Var. Acum. Tributarios].[All]" dimensionUniqueName="[Datos1]" displayFolder="" count="0" memberValueDatatype="5" unbalanced="0"/>
    <cacheHierarchy uniqueName="[Datos1].[% Var. Suma 12m Tributarios]" caption="% Var. Suma 12m Tributarios" attribute="1" defaultMemberUniqueName="[Datos1].[% Var. Suma 12m Tributarios].[All]" allUniqueName="[Datos1].[% Var. Suma 12m Tributarios].[All]" dimensionUniqueName="[Datos1]" displayFolder="" count="0" memberValueDatatype="5" unbalanced="0"/>
    <cacheHierarchy uniqueName="[Datos1].[SET]" caption="SET" attribute="1" defaultMemberUniqueName="[Datos1].[SET].[All]" allUniqueName="[Datos1].[SET].[All]" dimensionUniqueName="[Datos1]" displayFolder="" count="0" memberValueDatatype="5" unbalanced="0"/>
    <cacheHierarchy uniqueName="[Datos1].[SET suma 12 meses]" caption="SET suma 12 meses" attribute="1" defaultMemberUniqueName="[Datos1].[SET suma 12 meses].[All]" allUniqueName="[Datos1].[SET suma 12 meses].[All]" dimensionUniqueName="[Datos1]" displayFolder="" count="0" memberValueDatatype="5" unbalanced="0"/>
    <cacheHierarchy uniqueName="[Datos1].[% Var. Anualizado SET]" caption="% Var. Anualizado SET" attribute="1" defaultMemberUniqueName="[Datos1].[% Var. Anualizado SET].[All]" allUniqueName="[Datos1].[% Var. Anualizado SET].[All]" dimensionUniqueName="[Datos1]" displayFolder="" count="0" memberValueDatatype="5" unbalanced="0"/>
    <cacheHierarchy uniqueName="[Datos1].[% Var. Interanual SET]" caption="% Var. Interanual SET" attribute="1" defaultMemberUniqueName="[Datos1].[% Var. Interanual SET].[All]" allUniqueName="[Datos1].[% Var. Interanual SET].[All]" dimensionUniqueName="[Datos1]" displayFolder="" count="0" memberValueDatatype="5" unbalanced="0"/>
    <cacheHierarchy uniqueName="[Datos1].[DNA]" caption="DNA" attribute="1" defaultMemberUniqueName="[Datos1].[DNA].[All]" allUniqueName="[Datos1].[DNA].[All]" dimensionUniqueName="[Datos1]" displayFolder="" count="0" memberValueDatatype="5" unbalanced="0"/>
    <cacheHierarchy uniqueName="[Datos1].[DNA suma 12 meses]" caption="DNA suma 12 meses" attribute="1" defaultMemberUniqueName="[Datos1].[DNA suma 12 meses].[All]" allUniqueName="[Datos1].[DNA suma 12 meses].[All]" dimensionUniqueName="[Datos1]" displayFolder="" count="0" memberValueDatatype="5" unbalanced="0"/>
    <cacheHierarchy uniqueName="[Datos1].[% Var. Anualizado DNA]" caption="% Var. Anualizado DNA" attribute="1" defaultMemberUniqueName="[Datos1].[% Var. Anualizado DNA].[All]" allUniqueName="[Datos1].[% Var. Anualizado DNA].[All]" dimensionUniqueName="[Datos1]" displayFolder="" count="0" memberValueDatatype="5" unbalanced="0"/>
    <cacheHierarchy uniqueName="[Datos1].[% Var. Interanual DNA]" caption="% Var. Interanual DNA" attribute="1" defaultMemberUniqueName="[Datos1].[% Var. Interanual DNA].[All]" allUniqueName="[Datos1].[% Var. Interanual DNA].[All]" dimensionUniqueName="[Datos1]" displayFolder="" count="0" memberValueDatatype="5" unbalanced="0"/>
    <cacheHierarchy uniqueName="[Datos1].[Contribuciones Sociales]" caption="Contribuciones Sociales" attribute="1" defaultMemberUniqueName="[Datos1].[Contribuciones Sociales].[All]" allUniqueName="[Datos1].[Contribuciones Sociales].[All]" dimensionUniqueName="[Datos1]" displayFolder="" count="0" memberValueDatatype="5" unbalanced="0"/>
    <cacheHierarchy uniqueName="[Datos1].[Contribuciones Sociales (% del PIB)]" caption="Contribuciones Sociales (% del PIB)" attribute="1" defaultMemberUniqueName="[Datos1].[Contribuciones Sociales (% del PIB)].[All]" allUniqueName="[Datos1].[Contribuciones Sociales (% del PIB)].[All]" dimensionUniqueName="[Datos1]" displayFolder="" count="0" memberValueDatatype="5" unbalanced="0"/>
    <cacheHierarchy uniqueName="[Datos1].[Donaciones]" caption="Donaciones" attribute="1" defaultMemberUniqueName="[Datos1].[Donaciones].[All]" allUniqueName="[Datos1].[Donaciones].[All]" dimensionUniqueName="[Datos1]" displayFolder="" count="0" memberValueDatatype="5" unbalanced="0"/>
    <cacheHierarchy uniqueName="[Datos1].[Donaciones (% del PIB)]" caption="Donaciones (% del PIB)" attribute="1" defaultMemberUniqueName="[Datos1].[Donaciones (% del PIB)].[All]" allUniqueName="[Datos1].[Donaciones (% del PIB)].[All]" dimensionUniqueName="[Datos1]" displayFolder="" count="0" memberValueDatatype="5" unbalanced="0"/>
    <cacheHierarchy uniqueName="[Datos1].[Otros Ingresos]" caption="Otros Ingresos" attribute="1" defaultMemberUniqueName="[Datos1].[Otros Ingresos].[All]" allUniqueName="[Datos1].[Otros Ingresos].[All]" dimensionUniqueName="[Datos1]" displayFolder="" count="0" memberValueDatatype="5" unbalanced="0"/>
    <cacheHierarchy uniqueName="[Datos1].[Otros ingresos (millones de US$)]" caption="Otros ingresos (millones de US$)" attribute="1" defaultMemberUniqueName="[Datos1].[Otros ingresos (millones de US$)].[All]" allUniqueName="[Datos1].[Otros ingresos (millones de US$)].[All]" dimensionUniqueName="[Datos1]" displayFolder="" count="0" memberValueDatatype="5" unbalanced="0"/>
    <cacheHierarchy uniqueName="[Datos1].[Itaipú]" caption="Itaipú" attribute="1" defaultMemberUniqueName="[Datos1].[Itaipú].[All]" allUniqueName="[Datos1].[Itaipú].[All]" dimensionUniqueName="[Datos1]" displayFolder="" count="0" memberValueDatatype="5" unbalanced="0"/>
    <cacheHierarchy uniqueName="[Datos1].[Itaipú (millones de US$)]" caption="Itaipú (millones de US$)" attribute="1" defaultMemberUniqueName="[Datos1].[Itaipú (millones de US$)].[All]" allUniqueName="[Datos1].[Itaipú (millones de US$)].[All]" dimensionUniqueName="[Datos1]" displayFolder="" count="0" memberValueDatatype="5" unbalanced="0"/>
    <cacheHierarchy uniqueName="[Datos1].[Itaipú acumulado por año (millones de US$)]" caption="Itaipú acumulado por año (millones de US$)" attribute="1" defaultMemberUniqueName="[Datos1].[Itaipú acumulado por año (millones de US$)].[All]" allUniqueName="[Datos1].[Itaipú acumulado por año (millones de US$)].[All]" dimensionUniqueName="[Datos1]" displayFolder="" count="0" memberValueDatatype="5" unbalanced="0"/>
    <cacheHierarchy uniqueName="[Datos1].[Yacyretá]" caption="Yacyretá" attribute="1" defaultMemberUniqueName="[Datos1].[Yacyretá].[All]" allUniqueName="[Datos1].[Yacyretá].[All]" dimensionUniqueName="[Datos1]" displayFolder="" count="0" memberValueDatatype="5" unbalanced="0"/>
    <cacheHierarchy uniqueName="[Datos1].[Yacyretá (en millones de US$)]" caption="Yacyretá (en millones de US$)" attribute="1" defaultMemberUniqueName="[Datos1].[Yacyretá (en millones de US$)].[All]" allUniqueName="[Datos1].[Yacyretá (en millones de US$)].[All]" dimensionUniqueName="[Datos1]" displayFolder="" count="0" memberValueDatatype="5" unbalanced="0"/>
    <cacheHierarchy uniqueName="[Datos1].[Yacyretá acumulado por año (millones de US$)]" caption="Yacyretá acumulado por año (millones de US$)" attribute="1" defaultMemberUniqueName="[Datos1].[Yacyretá acumulado por año (millones de US$)].[All]" allUniqueName="[Datos1].[Yacyretá acumulado por año (millones de US$)].[All]" dimensionUniqueName="[Datos1]" displayFolder="" count="0" memberValueDatatype="5" unbalanced="0"/>
    <cacheHierarchy uniqueName="[Datos1].[Otros Ingr.]" caption="Otros Ingr." attribute="1" defaultMemberUniqueName="[Datos1].[Otros Ingr.].[All]" allUniqueName="[Datos1].[Otros Ingr.].[All]" dimensionUniqueName="[Datos1]" displayFolder="" count="0" memberValueDatatype="5" unbalanced="0"/>
    <cacheHierarchy uniqueName="[Datos1].[Gasto Total (Obligado)]" caption="Gasto Total (Obligado)" attribute="1" defaultMemberUniqueName="[Datos1].[Gasto Total (Obligado)].[All]" allUniqueName="[Datos1].[Gasto Total (Obligado)].[All]" dimensionUniqueName="[Datos1]" displayFolder="" count="0" memberValueDatatype="5" unbalanced="0"/>
    <cacheHierarchy uniqueName="[Datos1].[Gasto Total (% del PIB)]" caption="Gasto Total (% del PIB)" attribute="1" defaultMemberUniqueName="[Datos1].[Gasto Total (% del PIB)].[All]" allUniqueName="[Datos1].[Gasto Total (% del PIB)].[All]" dimensionUniqueName="[Datos1]" displayFolder="" count="0" memberValueDatatype="5" unbalanced="0"/>
    <cacheHierarchy uniqueName="[Datos1].[Gasto total acumulado por año]" caption="Gasto total acumulado por año" attribute="1" defaultMemberUniqueName="[Datos1].[Gasto total acumulado por año].[All]" allUniqueName="[Datos1].[Gasto total acumulado por año].[All]" dimensionUniqueName="[Datos1]" displayFolder="" count="0" memberValueDatatype="5" unbalanced="0"/>
    <cacheHierarchy uniqueName="[Datos1].[Gasto Total suma 12 meses]" caption="Gasto Total suma 12 meses" attribute="1" defaultMemberUniqueName="[Datos1].[Gasto Total suma 12 meses].[All]" allUniqueName="[Datos1].[Gasto Total suma 12 meses].[All]" dimensionUniqueName="[Datos1]" displayFolder="" count="0" memberValueDatatype="5" unbalanced="0"/>
    <cacheHierarchy uniqueName="[Datos1].[% Var interanual gasto total]" caption="% Var interanual gasto total" attribute="1" defaultMemberUniqueName="[Datos1].[% Var interanual gasto total].[All]" allUniqueName="[Datos1].[% Var interanual gasto total].[All]" dimensionUniqueName="[Datos1]" displayFolder="" count="0" memberValueDatatype="5" unbalanced="0"/>
    <cacheHierarchy uniqueName="[Datos1].[% Var acumulado gasto total]" caption="% Var acumulado gasto total" attribute="1" defaultMemberUniqueName="[Datos1].[% Var acumulado gasto total].[All]" allUniqueName="[Datos1].[% Var acumulado gasto total].[All]" dimensionUniqueName="[Datos1]" displayFolder="" count="0" memberValueDatatype="5" unbalanced="0"/>
    <cacheHierarchy uniqueName="[Datos1].[% Var. Anualizado GT]" caption="% Var. Anualizado GT" attribute="1" defaultMemberUniqueName="[Datos1].[% Var. Anualizado GT].[All]" allUniqueName="[Datos1].[% Var. Anualizado GT].[All]" dimensionUniqueName="[Datos1]" displayFolder="" count="0" memberValueDatatype="5" unbalanced="0"/>
    <cacheHierarchy uniqueName="[Datos1].[Remuneración a los Empleados]" caption="Remuneración a los Empleados" attribute="1" defaultMemberUniqueName="[Datos1].[Remuneración a los Empleados].[All]" allUniqueName="[Datos1].[Remuneración a los Empleados].[All]" dimensionUniqueName="[Datos1]" displayFolder="" count="0" memberValueDatatype="5" unbalanced="0"/>
    <cacheHierarchy uniqueName="[Datos1].[Remun. Acum. Por año]" caption="Remun. Acum. Por año" attribute="1" defaultMemberUniqueName="[Datos1].[Remun. Acum. Por año].[All]" allUniqueName="[Datos1].[Remun. Acum. Por año].[All]" dimensionUniqueName="[Datos1]" displayFolder="" count="0" memberValueDatatype="5" unbalanced="0"/>
    <cacheHierarchy uniqueName="[Datos1].[Remun. Suma 12 meses]" caption="Remun. Suma 12 meses" attribute="1" defaultMemberUniqueName="[Datos1].[Remun. Suma 12 meses].[All]" allUniqueName="[Datos1].[Remun. Suma 12 meses].[All]" dimensionUniqueName="[Datos1]" displayFolder="" count="0" memberValueDatatype="5" unbalanced="0"/>
    <cacheHierarchy uniqueName="[Datos1].[% Var. Interanual Remun.]" caption="% Var. Interanual Remun." attribute="1" defaultMemberUniqueName="[Datos1].[% Var. Interanual Remun.].[All]" allUniqueName="[Datos1].[% Var. Interanual Remun.].[All]" dimensionUniqueName="[Datos1]" displayFolder="" count="0" memberValueDatatype="5" unbalanced="0"/>
    <cacheHierarchy uniqueName="[Datos1].[% Var. Acumulado Remun.]" caption="% Var. Acumulado Remun." attribute="1" defaultMemberUniqueName="[Datos1].[% Var. Acumulado Remun.].[All]" allUniqueName="[Datos1].[% Var. Acumulado Remun.].[All]" dimensionUniqueName="[Datos1]" displayFolder="" count="0" memberValueDatatype="5" unbalanced="0"/>
    <cacheHierarchy uniqueName="[Datos1].[% Var. Anualizado Remun.]" caption="% Var. Anualizado Remun." attribute="1" defaultMemberUniqueName="[Datos1].[% Var. Anualizado Remun.].[All]" allUniqueName="[Datos1].[% Var. Anualizado Remun.].[All]" dimensionUniqueName="[Datos1]" displayFolder="" count="0" memberValueDatatype="5" unbalanced="0"/>
    <cacheHierarchy uniqueName="[Datos1].[Sueldos]" caption="Sueldos" attribute="1" defaultMemberUniqueName="[Datos1].[Sueldos].[All]" allUniqueName="[Datos1].[Sueldos].[All]" dimensionUniqueName="[Datos1]" displayFolder="" count="0" memberValueDatatype="5" unbalanced="0"/>
    <cacheHierarchy uniqueName="[Datos1].[Otras remuneraciones]" caption="Otras remuneraciones" attribute="1" defaultMemberUniqueName="[Datos1].[Otras remuneraciones].[All]" allUniqueName="[Datos1].[Otras remuneraciones].[All]" dimensionUniqueName="[Datos1]" displayFolder="" count="0" memberValueDatatype="5" unbalanced="0"/>
    <cacheHierarchy uniqueName="[Datos1].[Uso de Bienes y Servicios]" caption="Uso de Bienes y Servicios" attribute="1" defaultMemberUniqueName="[Datos1].[Uso de Bienes y Servicios].[All]" allUniqueName="[Datos1].[Uso de Bienes y Servicios].[All]" dimensionUniqueName="[Datos1]" displayFolder="" count="0" memberValueDatatype="5" unbalanced="0"/>
    <cacheHierarchy uniqueName="[Datos1].[Intereses]" caption="Intereses" attribute="1" defaultMemberUniqueName="[Datos1].[Intereses].[All]" allUniqueName="[Datos1].[Intereses].[All]" dimensionUniqueName="[Datos1]" displayFolder="" count="0" memberValueDatatype="5" unbalanced="0"/>
    <cacheHierarchy uniqueName="[Datos1].[Intereses (millones de US$)]" caption="Intereses (millones de US$)" attribute="1" defaultMemberUniqueName="[Datos1].[Intereses (millones de US$)].[All]" allUniqueName="[Datos1].[Intereses (millones de US$)].[All]" dimensionUniqueName="[Datos1]" displayFolder="" count="0" memberValueDatatype="5" unbalanced="0"/>
    <cacheHierarchy uniqueName="[Datos1].[Intereses (% del PIB)]" caption="Intereses (% del PIB)" attribute="1" defaultMemberUniqueName="[Datos1].[Intereses (% del PIB)].[All]" allUniqueName="[Datos1].[Intereses (% del PIB)].[All]" dimensionUniqueName="[Datos1]" displayFolder="" count="0" memberValueDatatype="5" unbalanced="0"/>
    <cacheHierarchy uniqueName="[Datos1].[Donaciones (Gasto)]" caption="Donaciones (Gasto)" attribute="1" defaultMemberUniqueName="[Datos1].[Donaciones (Gasto)].[All]" allUniqueName="[Datos1].[Donaciones (Gasto)].[All]" dimensionUniqueName="[Datos1]" displayFolder="" count="0" memberValueDatatype="5" unbalanced="0"/>
    <cacheHierarchy uniqueName="[Datos1].[Prestaciones Sociales]" caption="Prestaciones Sociales" attribute="1" defaultMemberUniqueName="[Datos1].[Prestaciones Sociales].[All]" allUniqueName="[Datos1].[Prestaciones Sociales].[All]" dimensionUniqueName="[Datos1]" displayFolder="" count="0" memberValueDatatype="5" unbalanced="0"/>
    <cacheHierarchy uniqueName="[Datos1].[Otros Gastos]" caption="Otros Gastos" attribute="1" defaultMemberUniqueName="[Datos1].[Otros Gastos].[All]" allUniqueName="[Datos1].[Otros Gastos].[All]" dimensionUniqueName="[Datos1]" displayFolder="" count="0" memberValueDatatype="5" unbalanced="0"/>
    <cacheHierarchy uniqueName="[Datos1].[Resultado Operativo Neto]" caption="Resultado Operativo Neto" attribute="1" defaultMemberUniqueName="[Datos1].[Resultado Operativo Neto].[All]" allUniqueName="[Datos1].[Resultado Operativo Neto].[All]" dimensionUniqueName="[Datos1]" displayFolder="" count="0" memberValueDatatype="5" unbalanced="0"/>
    <cacheHierarchy uniqueName="[Datos1].[RON acumulado por año]" caption="RON acumulado por año" attribute="1" defaultMemberUniqueName="[Datos1].[RON acumulado por año].[All]" allUniqueName="[Datos1].[RON acumulado por año].[All]" dimensionUniqueName="[Datos1]" displayFolder="" count="0" memberValueDatatype="5" unbalanced="0"/>
    <cacheHierarchy uniqueName="[Datos1].[RON acumulado 12 meses]" caption="RON acumulado 12 meses" attribute="1" defaultMemberUniqueName="[Datos1].[RON acumulado 12 meses].[All]" allUniqueName="[Datos1].[RON acumulado 12 meses].[All]" dimensionUniqueName="[Datos1]" displayFolder="" count="0" memberValueDatatype="5" unbalanced="0"/>
    <cacheHierarchy uniqueName="[Datos1].[% Var interanual RON]" caption="% Var interanual RON" attribute="1" defaultMemberUniqueName="[Datos1].[% Var interanual RON].[All]" allUniqueName="[Datos1].[% Var interanual RON].[All]" dimensionUniqueName="[Datos1]" displayFolder="" count="0" memberValueDatatype="5" unbalanced="0"/>
    <cacheHierarchy uniqueName="[Datos1].[% Var acumulado RON]" caption="% Var acumulado RON" attribute="1" defaultMemberUniqueName="[Datos1].[% Var acumulado RON].[All]" allUniqueName="[Datos1].[% Var acumulado RON].[All]" dimensionUniqueName="[Datos1]" displayFolder="" count="0" memberValueDatatype="5" unbalanced="0"/>
    <cacheHierarchy uniqueName="[Datos1].[% Var anualizado]" caption="% Var anualizado" attribute="1" defaultMemberUniqueName="[Datos1].[% Var anualizado].[All]" allUniqueName="[Datos1].[% Var anualizado].[All]" dimensionUniqueName="[Datos1]" displayFolder="" count="0" memberValueDatatype="5" unbalanced="0"/>
    <cacheHierarchy uniqueName="[Datos1].[RON (% del PIB)]" caption="RON (% del PIB)" attribute="1" defaultMemberUniqueName="[Datos1].[RON (% del PIB)].[All]" allUniqueName="[Datos1].[RON (% del PIB)].[All]" dimensionUniqueName="[Datos1]" displayFolder="" count="0" memberValueDatatype="5" unbalanced="0"/>
    <cacheHierarchy uniqueName="[Datos1].[RON anualizado (% del PIB)]" caption="RON anualizado (% del PIB)" attribute="1" defaultMemberUniqueName="[Datos1].[RON anualizado (% del PIB)].[All]" allUniqueName="[Datos1].[RON anualizado (% del PIB)].[All]" dimensionUniqueName="[Datos1]" displayFolder="" count="0" memberValueDatatype="5" unbalanced="0"/>
    <cacheHierarchy uniqueName="[Datos1].[Adquisición Neta de Activos no Financieros]" caption="Adquisición Neta de Activos no Financieros" attribute="1" defaultMemberUniqueName="[Datos1].[Adquisición Neta de Activos no Financieros].[All]" allUniqueName="[Datos1].[Adquisición Neta de Activos no Financieros].[All]" dimensionUniqueName="[Datos1]" displayFolder="" count="0" memberValueDatatype="5" unbalanced="0"/>
    <cacheHierarchy uniqueName="[Datos1].[ANANF acumulado por año]" caption="ANANF acumulado por año" attribute="1" defaultMemberUniqueName="[Datos1].[ANANF acumulado por año].[All]" allUniqueName="[Datos1].[ANANF acumulado por año].[All]" dimensionUniqueName="[Datos1]" displayFolder="" count="0" memberValueDatatype="5" unbalanced="0"/>
    <cacheHierarchy uniqueName="[Datos1].[ANANF acumulado 12 meses]" caption="ANANF acumulado 12 meses" attribute="1" defaultMemberUniqueName="[Datos1].[ANANF acumulado 12 meses].[All]" allUniqueName="[Datos1].[ANANF acumulado 12 meses].[All]" dimensionUniqueName="[Datos1]" displayFolder="" count="0" memberValueDatatype="5" unbalanced="0"/>
    <cacheHierarchy uniqueName="[Datos1].[% Var interanual ANANF]" caption="% Var interanual ANANF" attribute="1" defaultMemberUniqueName="[Datos1].[% Var interanual ANANF].[All]" allUniqueName="[Datos1].[% Var interanual ANANF].[All]" dimensionUniqueName="[Datos1]" displayFolder="" count="0" memberValueDatatype="5" unbalanced="0"/>
    <cacheHierarchy uniqueName="[Datos1].[% Var acumulado por año ANANF]" caption="% Var acumulado por año ANANF" attribute="1" defaultMemberUniqueName="[Datos1].[% Var acumulado por año ANANF].[All]" allUniqueName="[Datos1].[% Var acumulado por año ANANF].[All]" dimensionUniqueName="[Datos1]" displayFolder="" count="0" memberValueDatatype="5" unbalanced="0"/>
    <cacheHierarchy uniqueName="[Datos1].[% Var anualizado ANANF]" caption="% Var anualizado ANANF" attribute="1" defaultMemberUniqueName="[Datos1].[% Var anualizado ANANF].[All]" allUniqueName="[Datos1].[% Var anualizado ANANF].[All]" dimensionUniqueName="[Datos1]" displayFolder="" count="0" memberValueDatatype="5" unbalanced="0"/>
    <cacheHierarchy uniqueName="[Datos1].[ANANF (mm US$)]" caption="ANANF (mm US$)" attribute="1" defaultMemberUniqueName="[Datos1].[ANANF (mm US$)].[All]" allUniqueName="[Datos1].[ANANF (mm US$)].[All]" dimensionUniqueName="[Datos1]" displayFolder="" count="0" memberValueDatatype="5" unbalanced="0"/>
    <cacheHierarchy uniqueName="[Datos1].[ANANF (% del PIB)]" caption="ANANF (% del PIB)" attribute="1" defaultMemberUniqueName="[Datos1].[ANANF (% del PIB)].[All]" allUniqueName="[Datos1].[ANANF (% del PIB)].[All]" dimensionUniqueName="[Datos1]" displayFolder="" count="0" memberValueDatatype="5" unbalanced="0"/>
    <cacheHierarchy uniqueName="[Datos1].[ANANF acum. Por año (% del PIB)]" caption="ANANF acum. Por año (% del PIB)" attribute="1" defaultMemberUniqueName="[Datos1].[ANANF acum. Por año (% del PIB)].[All]" allUniqueName="[Datos1].[ANANF acum. Por año (% del PIB)].[All]" dimensionUniqueName="[Datos1]" displayFolder="" count="0" memberValueDatatype="5" unbalanced="0"/>
    <cacheHierarchy uniqueName="[Datos1].[ANANF anualizado (% del PIB)]" caption="ANANF anualizado (% del PIB)" attribute="1" defaultMemberUniqueName="[Datos1].[ANANF anualizado (% del PIB)].[All]" allUniqueName="[Datos1].[ANANF anualizado (% del PIB)].[All]" dimensionUniqueName="[Datos1]" displayFolder="" count="0" memberValueDatatype="5" unbalanced="0"/>
    <cacheHierarchy uniqueName="[Datos1].[MOPC]" caption="MOPC" attribute="1" defaultMemberUniqueName="[Datos1].[MOPC].[All]" allUniqueName="[Datos1].[MOPC].[All]" dimensionUniqueName="[Datos1]" displayFolder="" count="0" memberValueDatatype="5" unbalanced="0"/>
    <cacheHierarchy uniqueName="[Datos1].[MOPC (mm US$)]" caption="MOPC (mm US$)" attribute="1" defaultMemberUniqueName="[Datos1].[MOPC (mm US$)].[All]" allUniqueName="[Datos1].[MOPC (mm US$)].[All]" dimensionUniqueName="[Datos1]" displayFolder="" count="0" memberValueDatatype="5" unbalanced="0"/>
    <cacheHierarchy uniqueName="[Datos1].[Otras entidades]" caption="Otras entidades" attribute="1" defaultMemberUniqueName="[Datos1].[Otras entidades].[All]" allUniqueName="[Datos1].[Otras entidades].[All]" dimensionUniqueName="[Datos1]" displayFolder="" count="0" memberValueDatatype="5" unbalanced="0"/>
    <cacheHierarchy uniqueName="[Datos1].[Otras entidades (mm US$)]" caption="Otras entidades (mm US$)" attribute="1" defaultMemberUniqueName="[Datos1].[Otras entidades (mm US$)].[All]" allUniqueName="[Datos1].[Otras entidades (mm US$)].[All]" dimensionUniqueName="[Datos1]" displayFolder="" count="0" memberValueDatatype="5" unbalanced="0"/>
    <cacheHierarchy uniqueName="[Datos1].[Resultado Fiscal (miles de millones de G.)]" caption="Resultado Fiscal (miles de millones de G.)" attribute="1" defaultMemberUniqueName="[Datos1].[Resultado Fiscal (miles de millones de G.)].[All]" allUniqueName="[Datos1].[Resultado Fiscal (miles de millones de G.)].[All]" dimensionUniqueName="[Datos1]" displayFolder="" count="0" memberValueDatatype="5" unbalanced="0"/>
    <cacheHierarchy uniqueName="[Datos1].[Resultado Fiscal acumulado por año]" caption="Resultado Fiscal acumulado por año" attribute="1" defaultMemberUniqueName="[Datos1].[Resultado Fiscal acumulado por año].[All]" allUniqueName="[Datos1].[Resultado Fiscal acumulado por año].[All]" dimensionUniqueName="[Datos1]" displayFolder="" count="0" memberValueDatatype="5" unbalanced="0"/>
    <cacheHierarchy uniqueName="[Datos1].[Resultado fiscal anualizado]" caption="Resultado fiscal anualizado" attribute="1" defaultMemberUniqueName="[Datos1].[Resultado fiscal anualizado].[All]" allUniqueName="[Datos1].[Resultado fiscal anualizado].[All]" dimensionUniqueName="[Datos1]" displayFolder="" count="0" memberValueDatatype="5" unbalanced="0"/>
    <cacheHierarchy uniqueName="[Datos1].[Resultado Fiscal (millones de US$)]" caption="Resultado Fiscal (millones de US$)" attribute="1" defaultMemberUniqueName="[Datos1].[Resultado Fiscal (millones de US$)].[All]" allUniqueName="[Datos1].[Resultado Fiscal (millones de US$)].[All]" dimensionUniqueName="[Datos1]" displayFolder="" count="0" memberValueDatatype="5" unbalanced="0"/>
    <cacheHierarchy uniqueName="[Datos1].[Resultado Fiscal anualizado (millones de US$)]" caption="Resultado Fiscal anualizado (millones de US$)" attribute="1" defaultMemberUniqueName="[Datos1].[Resultado Fiscal anualizado (millones de US$)].[All]" allUniqueName="[Datos1].[Resultado Fiscal anualizado (millones de US$)].[All]" dimensionUniqueName="[Datos1]" displayFolder="" count="0" memberValueDatatype="5" unbalanced="0"/>
    <cacheHierarchy uniqueName="[Datos1].[% Var interanual Resultado Fiscal]" caption="% Var interanual Resultado Fiscal" attribute="1" defaultMemberUniqueName="[Datos1].[% Var interanual Resultado Fiscal].[All]" allUniqueName="[Datos1].[% Var interanual Resultado Fiscal].[All]" dimensionUniqueName="[Datos1]" displayFolder="" count="0" memberValueDatatype="5" unbalanced="0"/>
    <cacheHierarchy uniqueName="[Datos1].[% Var acumulado Resultado Fiscal]" caption="% Var acumulado Resultado Fiscal" attribute="1" defaultMemberUniqueName="[Datos1].[% Var acumulado Resultado Fiscal].[All]" allUniqueName="[Datos1].[% Var acumulado Resultado Fiscal].[All]" dimensionUniqueName="[Datos1]" displayFolder="" count="0" memberValueDatatype="5" unbalanced="0"/>
    <cacheHierarchy uniqueName="[Datos1].[% Var anualizado Resultado Fiscal]" caption="% Var anualizado Resultado Fiscal" attribute="1" defaultMemberUniqueName="[Datos1].[% Var anualizado Resultado Fiscal].[All]" allUniqueName="[Datos1].[% Var anualizado Resultado Fiscal].[All]" dimensionUniqueName="[Datos1]" displayFolder="" count="0" memberValueDatatype="5" unbalanced="0"/>
    <cacheHierarchy uniqueName="[Datos1].[Resultado Fiscal (% del PIB)]" caption="Resultado Fiscal (% del PIB)" attribute="1" defaultMemberUniqueName="[Datos1].[Resultado Fiscal (% del PIB)].[All]" allUniqueName="[Datos1].[Resultado Fiscal (% del PIB)].[All]" dimensionUniqueName="[Datos1]" displayFolder="" count="0" memberValueDatatype="5" unbalanced="0"/>
    <cacheHierarchy uniqueName="[Datos1].[Resultado fiscal anualizado (% del PIB)]" caption="Resultado fiscal anualizado (% del PIB)" attribute="1" defaultMemberUniqueName="[Datos1].[Resultado fiscal anualizado (% del PIB)].[All]" allUniqueName="[Datos1].[Resultado fiscal anualizado (% del PIB)].[All]" dimensionUniqueName="[Datos1]" displayFolder="" count="0" memberValueDatatype="5" unbalanced="0"/>
    <cacheHierarchy uniqueName="[Datos1].[SSPP financiados con Ingresos Tributarios]" caption="SSPP financiados con Ingresos Tributarios" attribute="1" defaultMemberUniqueName="[Datos1].[SSPP financiados con Ingresos Tributarios].[All]" allUniqueName="[Datos1].[SSPP financiados con Ingresos Tributarios].[All]" dimensionUniqueName="[Datos1]" displayFolder="" count="0" memberValueDatatype="5" unbalanced="0"/>
    <cacheHierarchy uniqueName="[Datos1].[Binacionales]" caption="Binacionales" attribute="1" defaultMemberUniqueName="[Datos1].[Binacionales].[All]" allUniqueName="[Datos1].[Binacionales].[All]" dimensionUniqueName="[Datos1]" displayFolder="" count="0" memberValueDatatype="5" unbalanced="0"/>
    <cacheHierarchy uniqueName="[Datos1].[Resultado fiscal primario]" caption="Resultado fiscal primario" attribute="1" defaultMemberUniqueName="[Datos1].[Resultado fiscal primario].[All]" allUniqueName="[Datos1].[Resultado fiscal primario].[All]" dimensionUniqueName="[Datos1]" displayFolder="" count="0" memberValueDatatype="5" unbalanced="0"/>
    <cacheHierarchy uniqueName="[Datos1].[Resultado fiscal primario (% del PIB)]" caption="Resultado fiscal primario (% del PIB)" attribute="1" defaultMemberUniqueName="[Datos1].[Resultado fiscal primario (% del PIB)].[All]" allUniqueName="[Datos1].[Resultado fiscal primario (% del PIB)].[All]" dimensionUniqueName="[Datos1]" displayFolder="" count="0" memberValueDatatype="5" unbalanced="0"/>
    <cacheHierarchy uniqueName="[Datos1].[Salarios Ley de Emergencia]" caption="Salarios Ley de Emergencia" attribute="1" defaultMemberUniqueName="[Datos1].[Salarios Ley de Emergencia].[All]" allUniqueName="[Datos1].[Salarios Ley de Emergencia].[All]" dimensionUniqueName="[Datos1]" displayFolder="" count="0" memberValueDatatype="5" unbalanced="0"/>
    <cacheHierarchy uniqueName="[Datos1].[FFPP]" caption="FFPP" attribute="1" defaultMemberUniqueName="[Datos1].[FFPP].[All]" allUniqueName="[Datos1].[FFPP].[All]" dimensionUniqueName="[Datos1]" displayFolder="" count="0" memberValueDatatype="5" unbalanced="0"/>
    <cacheHierarchy uniqueName="[Datos1].[MEC]" caption="MEC" attribute="1" defaultMemberUniqueName="[Datos1].[MEC].[All]" allUniqueName="[Datos1].[MEC].[All]" dimensionUniqueName="[Datos1]" displayFolder="" count="0" memberValueDatatype="5" unbalanced="0"/>
    <cacheHierarchy uniqueName="[Datos1].[MSPBS]" caption="MSPBS" attribute="1" defaultMemberUniqueName="[Datos1].[MSPBS].[All]" allUniqueName="[Datos1].[MSPBS].[All]" dimensionUniqueName="[Datos1]" displayFolder="" count="0" memberValueDatatype="5" unbalanced="0"/>
    <cacheHierarchy uniqueName="[Datos1].[Hospital de Clínicas]" caption="Hospital de Clínicas" attribute="1" defaultMemberUniqueName="[Datos1].[Hospital de Clínicas].[All]" allUniqueName="[Datos1].[Hospital de Clínicas].[All]" dimensionUniqueName="[Datos1]" displayFolder="" count="0" memberValueDatatype="5" unbalanced="0"/>
    <cacheHierarchy uniqueName="[Datos1].[Resultado Operativo Primario]" caption="Resultado Operativo Primario" attribute="1" defaultMemberUniqueName="[Datos1].[Resultado Operativo Primario].[All]" allUniqueName="[Datos1].[Resultado Operativo Primario].[All]" dimensionUniqueName="[Datos1]" displayFolder="" count="0" memberValueDatatype="5" unbalanced="0"/>
    <cacheHierarchy uniqueName="[Datos1].[RON Primario (% del PIB)]" caption="RON Primario (% del PIB)" attribute="1" defaultMemberUniqueName="[Datos1].[RON Primario (% del PIB)].[All]" allUniqueName="[Datos1].[RON Primario (% del PIB)].[All]" dimensionUniqueName="[Datos1]" displayFolder="" count="0" memberValueDatatype="5" unbalanced="0"/>
    <cacheHierarchy uniqueName="[Datos1].[Gasto+Inversión]" caption="Gasto+Inversión" attribute="1" defaultMemberUniqueName="[Datos1].[Gasto+Inversión].[All]" allUniqueName="[Datos1].[Gasto+Inversión].[All]" dimensionUniqueName="[Datos1]" displayFolder="" count="0" memberValueDatatype="5" unbalanced="0"/>
    <cacheHierarchy uniqueName="[Datos1].[Gasto+Inversión (% PIB)]" caption="Gasto+Inversión (% PIB)" attribute="1" defaultMemberUniqueName="[Datos1].[Gasto+Inversión (% PIB)].[All]" allUniqueName="[Datos1].[Gasto+Inversión (% PIB)].[All]" dimensionUniqueName="[Datos1]" displayFolder="" count="0" memberValueDatatype="5" unbalanced="0"/>
    <cacheHierarchy uniqueName="[Datos1].[MH]" caption="MH" attribute="1" defaultMemberUniqueName="[Datos1].[MH].[All]" allUniqueName="[Datos1].[MH].[All]" dimensionUniqueName="[Datos1]" displayFolder="" count="0" memberValueDatatype="5" unbalanced="0"/>
    <cacheHierarchy uniqueName="[Datos1].[MJ]" caption="MJ" attribute="1" defaultMemberUniqueName="[Datos1].[MJ].[All]" allUniqueName="[Datos1].[MJ].[All]" dimensionUniqueName="[Datos1]" displayFolder="" count="0" memberValueDatatype="5" unbalanced="0"/>
    <cacheHierarchy uniqueName="[Datos1].[MTESS]" caption="MTESS" attribute="1" defaultMemberUniqueName="[Datos1].[MTESS].[All]" allUniqueName="[Datos1].[MTESS].[All]" dimensionUniqueName="[Datos1]" displayFolder="" count="0" memberValueDatatype="5" unbalanced="0"/>
    <cacheHierarchy uniqueName="[Meses].[Nro.]" caption="Nro." attribute="1" defaultMemberUniqueName="[Meses].[Nro.].[All]" allUniqueName="[Meses].[Nro.].[All]" dimensionUniqueName="[Meses]" displayFolder="" count="0" memberValueDatatype="20" unbalanced="0"/>
    <cacheHierarchy uniqueName="[Meses].[Mes]" caption="Mes" attribute="1" defaultMemberUniqueName="[Meses].[Mes].[All]" allUniqueName="[Meses].[Mes].[All]" dimensionUniqueName="[Meses]" displayFolder="" count="0" memberValueDatatype="130" unbalanced="0"/>
    <cacheHierarchy uniqueName="[Measures].[Ingreso total]" caption="Ingreso total" measure="1" displayFolder="" measureGroup="Datos1" count="0"/>
    <cacheHierarchy uniqueName="[Measures].[Ingreso periodo anterior]" caption="Ingreso periodo anterior" measure="1" displayFolder="" measureGroup="Datos1" count="0"/>
    <cacheHierarchy uniqueName="[Measures].[Resto]" caption="Resto" measure="1" displayFolder="" measureGroup="Datos1" count="0"/>
    <cacheHierarchy uniqueName="[Measures].[SSPP/Ingresos Tribuarios]" caption="SSPP/Ingresos Tribuarios" measure="1" displayFolder="" measureGroup="Datos1" count="0"/>
    <cacheHierarchy uniqueName="[Measures].[% Var ingreso total]" caption="% Var ingreso total" measure="1" displayFolder="" measureGroup="Datos1" count="0"/>
    <cacheHierarchy uniqueName="[Measures].[__XL_Count Datos1]" caption="__XL_Count Datos1" measure="1" displayFolder="" measureGroup="Datos1" count="0" hidden="1"/>
    <cacheHierarchy uniqueName="[Measures].[__XL_Count Calendario]" caption="__XL_Count Calendario" measure="1" displayFolder="" measureGroup="Calendario" count="0" hidden="1"/>
    <cacheHierarchy uniqueName="[Measures].[__XL_Count Tabla2]" caption="__XL_Count Tabla2" measure="1" displayFolder="" measureGroup="Meses" count="0" hidden="1"/>
    <cacheHierarchy uniqueName="[Measures].[__No hay medidas definidas]" caption="__No hay medidas definidas" measure="1" displayFolder="" count="0" hidden="1"/>
    <cacheHierarchy uniqueName="[Measures].[Suma de Ingreso Total (Recaudado)]" caption="Suma de Ingreso Total (Recaudado)" measure="1" displayFolder="" measureGroup="Datos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Suma de Ingresos Tributarios]" caption="Suma de Ingresos Tributarios" measure="1" displayFolder="" measureGroup="Datos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uma de Binacionales]" caption="Suma de Binacionales" measure="1" displayFolder="" measureGroup="Datos1" count="0" hidden="1">
      <extLst>
        <ext xmlns:x15="http://schemas.microsoft.com/office/spreadsheetml/2010/11/main" uri="{B97F6D7D-B522-45F9-BDA1-12C45D357490}">
          <x15:cacheHierarchy aggregatedColumn="104"/>
        </ext>
      </extLst>
    </cacheHierarchy>
    <cacheHierarchy uniqueName="[Measures].[Suma de Presión Tributaria]" caption="Suma de Presión Tributaria" measure="1" displayFolder="" measureGroup="Datos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uma de SET]" caption="Suma de SET" measure="1" displayFolder="" measureGroup="Datos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DNA]" caption="Suma de DNA" measure="1" displayFolder="" measureGroup="Datos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% Var. Anualizado SET]" caption="Suma de % Var. Anualizado SET" measure="1" displayFolder="" measureGroup="Datos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% Var. Anualizado DNA]" caption="Suma de % Var. Anualizado DNA" measure="1" displayFolder="" measureGroup="Datos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Itaipú (millones de US$)]" caption="Suma de Itaipú (millones de US$)" measure="1" displayFolder="" measureGroup="Datos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Yacyretá (en millones de US$)]" caption="Suma de Yacyretá (en millones de US$)" measure="1" displayFolder="" measureGroup="Datos1" count="0" hidden="1">
      <extLst>
        <ext xmlns:x15="http://schemas.microsoft.com/office/spreadsheetml/2010/11/main" uri="{B97F6D7D-B522-45F9-BDA1-12C45D357490}">
          <x15:cacheHierarchy aggregatedColumn="46"/>
        </ext>
      </extLst>
    </cacheHierarchy>
    <cacheHierarchy uniqueName="[Measures].[Suma de Gasto Total (Obligado)]" caption="Suma de Gasto Total (Obligado)" measure="1" displayFolder="" measureGroup="Datos1" count="0" hidden="1">
      <extLst>
        <ext xmlns:x15="http://schemas.microsoft.com/office/spreadsheetml/2010/11/main" uri="{B97F6D7D-B522-45F9-BDA1-12C45D357490}">
          <x15:cacheHierarchy aggregatedColumn="49"/>
        </ext>
      </extLst>
    </cacheHierarchy>
    <cacheHierarchy uniqueName="[Measures].[Suma de Remuneración a los Empleados]" caption="Suma de Remuneración a los Empleados" measure="1" displayFolder="" measureGroup="Datos1" count="0" hidden="1">
      <extLst>
        <ext xmlns:x15="http://schemas.microsoft.com/office/spreadsheetml/2010/11/main" uri="{B97F6D7D-B522-45F9-BDA1-12C45D357490}">
          <x15:cacheHierarchy aggregatedColumn="56"/>
        </ext>
      </extLst>
    </cacheHierarchy>
    <cacheHierarchy uniqueName="[Measures].[Suma de Uso de Bienes y Servicios]" caption="Suma de Uso de Bienes y Servicios" measure="1" displayFolder="" measureGroup="Datos1" count="0" hidden="1">
      <extLst>
        <ext xmlns:x15="http://schemas.microsoft.com/office/spreadsheetml/2010/11/main" uri="{B97F6D7D-B522-45F9-BDA1-12C45D357490}">
          <x15:cacheHierarchy aggregatedColumn="64"/>
        </ext>
      </extLst>
    </cacheHierarchy>
    <cacheHierarchy uniqueName="[Measures].[Suma de Intereses]" caption="Suma de Intereses" measure="1" displayFolder="" measureGroup="Datos1" count="0" hidden="1">
      <extLst>
        <ext xmlns:x15="http://schemas.microsoft.com/office/spreadsheetml/2010/11/main" uri="{B97F6D7D-B522-45F9-BDA1-12C45D357490}">
          <x15:cacheHierarchy aggregatedColumn="65"/>
        </ext>
      </extLst>
    </cacheHierarchy>
    <cacheHierarchy uniqueName="[Measures].[Suma de Donaciones (Gasto)]" caption="Suma de Donaciones (Gasto)" measure="1" displayFolder="" measureGroup="Datos1" count="0" hidden="1">
      <extLst>
        <ext xmlns:x15="http://schemas.microsoft.com/office/spreadsheetml/2010/11/main" uri="{B97F6D7D-B522-45F9-BDA1-12C45D357490}">
          <x15:cacheHierarchy aggregatedColumn="68"/>
        </ext>
      </extLst>
    </cacheHierarchy>
    <cacheHierarchy uniqueName="[Measures].[Suma de Prestaciones Sociales]" caption="Suma de Prestaciones Sociales" measure="1" displayFolder="" measureGroup="Datos1" count="0" hidden="1">
      <extLst>
        <ext xmlns:x15="http://schemas.microsoft.com/office/spreadsheetml/2010/11/main" uri="{B97F6D7D-B522-45F9-BDA1-12C45D357490}">
          <x15:cacheHierarchy aggregatedColumn="69"/>
        </ext>
      </extLst>
    </cacheHierarchy>
    <cacheHierarchy uniqueName="[Measures].[Suma de Otros Gastos]" caption="Suma de Otros Gastos" measure="1" displayFolder="" measureGroup="Datos1" count="0" hidden="1">
      <extLst>
        <ext xmlns:x15="http://schemas.microsoft.com/office/spreadsheetml/2010/11/main" uri="{B97F6D7D-B522-45F9-BDA1-12C45D357490}">
          <x15:cacheHierarchy aggregatedColumn="70"/>
        </ext>
      </extLst>
    </cacheHierarchy>
    <cacheHierarchy uniqueName="[Measures].[Suma de RON (% del PIB)]" caption="Suma de RON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77"/>
        </ext>
      </extLst>
    </cacheHierarchy>
    <cacheHierarchy uniqueName="[Measures].[Suma de MOPC (mm US$)]" caption="Suma de MOPC (mm US$)" measure="1" displayFolder="" measureGroup="Datos1" count="0" hidden="1">
      <extLst>
        <ext xmlns:x15="http://schemas.microsoft.com/office/spreadsheetml/2010/11/main" uri="{B97F6D7D-B522-45F9-BDA1-12C45D357490}">
          <x15:cacheHierarchy aggregatedColumn="90"/>
        </ext>
      </extLst>
    </cacheHierarchy>
    <cacheHierarchy uniqueName="[Measures].[Suma de Otras entidades (mm US$)]" caption="Suma de Otras entidades (mm US$)" measure="1" displayFolder="" measureGroup="Datos1" count="0" hidden="1">
      <extLst>
        <ext xmlns:x15="http://schemas.microsoft.com/office/spreadsheetml/2010/11/main" uri="{B97F6D7D-B522-45F9-BDA1-12C45D357490}">
          <x15:cacheHierarchy aggregatedColumn="92"/>
        </ext>
      </extLst>
    </cacheHierarchy>
    <cacheHierarchy uniqueName="[Measures].[Suma de ANANF (mm US$)]" caption="Suma de ANANF (mm US$)" measure="1" displayFolder="" measureGroup="Datos1" count="0" hidden="1">
      <extLst>
        <ext xmlns:x15="http://schemas.microsoft.com/office/spreadsheetml/2010/11/main" uri="{B97F6D7D-B522-45F9-BDA1-12C45D357490}">
          <x15:cacheHierarchy aggregatedColumn="85"/>
        </ext>
      </extLst>
    </cacheHierarchy>
    <cacheHierarchy uniqueName="[Measures].[Suma de Resultado Fiscal (% del PIB)]" caption="Suma de Resultado Fiscal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01"/>
        </ext>
      </extLst>
    </cacheHierarchy>
    <cacheHierarchy uniqueName="[Measures].[Suma de SSPP financiados con Ingresos Tributarios]" caption="Suma de SSPP financiados con Ingresos Tributarios" measure="1" displayFolder="" measureGroup="Datos1" count="0" hidden="1">
      <extLst>
        <ext xmlns:x15="http://schemas.microsoft.com/office/spreadsheetml/2010/11/main" uri="{B97F6D7D-B522-45F9-BDA1-12C45D357490}">
          <x15:cacheHierarchy aggregatedColumn="103"/>
        </ext>
      </extLst>
    </cacheHierarchy>
    <cacheHierarchy uniqueName="[Measures].[Suma de Resultado fiscal primario (% del PIB)]" caption="Suma de Resultado fiscal primari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06"/>
        </ext>
      </extLst>
    </cacheHierarchy>
    <cacheHierarchy uniqueName="[Measures].[Suma de RON anualizado (% del PIB)]" caption="Suma de RON anualizad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78"/>
        </ext>
      </extLst>
    </cacheHierarchy>
    <cacheHierarchy uniqueName="[Measures].[Suma de ANANF anualizado (% del PIB)]" caption="Suma de ANANF anualizad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88"/>
        </ext>
      </extLst>
    </cacheHierarchy>
    <cacheHierarchy uniqueName="[Measures].[Suma de Resultado fiscal anualizado (% del PIB)]" caption="Suma de Resultado fiscal anualizad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02"/>
        </ext>
      </extLst>
    </cacheHierarchy>
    <cacheHierarchy uniqueName="[Measures].[Suma de ANANF (% del PIB)]" caption="Suma de ANANF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86"/>
        </ext>
      </extLst>
    </cacheHierarchy>
    <cacheHierarchy uniqueName="[Measures].[Suma de IT Suma 12 meses]" caption="Suma de IT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Suma de Tributarios suma 12 meses]" caption="Suma de Tributarios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Suma de SET suma 12 meses]" caption="Suma de SET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DNA suma 12 meses]" caption="Suma de DNA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Gasto Total suma 12 meses]" caption="Suma de Gasto Total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52"/>
        </ext>
      </extLst>
    </cacheHierarchy>
    <cacheHierarchy uniqueName="[Measures].[Suma de RON acumulado 12 meses]" caption="Suma de RON acumulado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73"/>
        </ext>
      </extLst>
    </cacheHierarchy>
    <cacheHierarchy uniqueName="[Measures].[Suma de ANANF acumulado 12 meses]" caption="Suma de ANANF acumulado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81"/>
        </ext>
      </extLst>
    </cacheHierarchy>
    <cacheHierarchy uniqueName="[Measures].[Suma de Resultado fiscal anualizado]" caption="Suma de Resultado fiscal anualizado" measure="1" displayFolder="" measureGroup="Datos1" count="0" hidden="1">
      <extLst>
        <ext xmlns:x15="http://schemas.microsoft.com/office/spreadsheetml/2010/11/main" uri="{B97F6D7D-B522-45F9-BDA1-12C45D357490}">
          <x15:cacheHierarchy aggregatedColumn="95"/>
        </ext>
      </extLst>
    </cacheHierarchy>
    <cacheHierarchy uniqueName="[Measures].[Suma de % Var interanual]" caption="Suma de % Var interanual" measure="1" displayFolder="" measureGroup="Datos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a de % Var. Interanual Tributarios]" caption="Suma de % Var. Interanual Tributarios" measure="1" displayFolder="" measureGroup="Datos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a de % Var. Interanual Remun.]" caption="Suma de % Var. Interanual Remun." measure="1" displayFolder="" measureGroup="Datos1" count="0" hidden="1">
      <extLst>
        <ext xmlns:x15="http://schemas.microsoft.com/office/spreadsheetml/2010/11/main" uri="{B97F6D7D-B522-45F9-BDA1-12C45D357490}">
          <x15:cacheHierarchy aggregatedColumn="59"/>
        </ext>
      </extLst>
    </cacheHierarchy>
    <cacheHierarchy uniqueName="[Measures].[Suma de % Var. Acumulado Remun.]" caption="Suma de % Var. Acumulado Remun." measure="1" displayFolder="" measureGroup="Datos1" count="0" hidden="1">
      <extLst>
        <ext xmlns:x15="http://schemas.microsoft.com/office/spreadsheetml/2010/11/main" uri="{B97F6D7D-B522-45F9-BDA1-12C45D357490}">
          <x15:cacheHierarchy aggregatedColumn="60"/>
        </ext>
      </extLst>
    </cacheHierarchy>
    <cacheHierarchy uniqueName="[Measures].[Suma de Sueldos]" caption="Suma de Sueldos" measure="1" displayFolder="" measureGroup="Datos1" count="0" hidden="1">
      <extLst>
        <ext xmlns:x15="http://schemas.microsoft.com/office/spreadsheetml/2010/11/main" uri="{B97F6D7D-B522-45F9-BDA1-12C45D357490}">
          <x15:cacheHierarchy aggregatedColumn="62"/>
        </ext>
      </extLst>
    </cacheHierarchy>
    <cacheHierarchy uniqueName="[Measures].[Suma de Otras remuneraciones]" caption="Suma de Otras remuneraciones" measure="1" displayFolder="" measureGroup="Datos1" count="0" hidden="1">
      <extLst>
        <ext xmlns:x15="http://schemas.microsoft.com/office/spreadsheetml/2010/11/main" uri="{B97F6D7D-B522-45F9-BDA1-12C45D357490}">
          <x15:cacheHierarchy aggregatedColumn="63"/>
        </ext>
      </extLst>
    </cacheHierarchy>
    <cacheHierarchy uniqueName="[Measures].[Suma de Salarios Ley de Emergencia]" caption="Suma de Salarios Ley de Emergencia" measure="1" displayFolder="" measureGroup="Datos1" count="0" hidden="1">
      <extLst>
        <ext xmlns:x15="http://schemas.microsoft.com/office/spreadsheetml/2010/11/main" uri="{B97F6D7D-B522-45F9-BDA1-12C45D357490}">
          <x15:cacheHierarchy aggregatedColumn="107"/>
        </ext>
      </extLst>
    </cacheHierarchy>
    <cacheHierarchy uniqueName="[Measures].[Suma de FFPP]" caption="Suma de FFPP" measure="1" displayFolder="" measureGroup="Datos1" count="0" hidden="1">
      <extLst>
        <ext xmlns:x15="http://schemas.microsoft.com/office/spreadsheetml/2010/11/main" uri="{B97F6D7D-B522-45F9-BDA1-12C45D357490}">
          <x15:cacheHierarchy aggregatedColumn="108"/>
        </ext>
      </extLst>
    </cacheHierarchy>
    <cacheHierarchy uniqueName="[Measures].[Suma de MEC]" caption="Suma de MEC" measure="1" displayFolder="" measureGroup="Datos1" count="0" hidden="1">
      <extLst>
        <ext xmlns:x15="http://schemas.microsoft.com/office/spreadsheetml/2010/11/main" uri="{B97F6D7D-B522-45F9-BDA1-12C45D357490}">
          <x15:cacheHierarchy aggregatedColumn="109"/>
        </ext>
      </extLst>
    </cacheHierarchy>
    <cacheHierarchy uniqueName="[Measures].[Suma de MSPBS]" caption="Suma de MSPBS" measure="1" displayFolder="" measureGroup="Datos1" count="0" hidden="1">
      <extLst>
        <ext xmlns:x15="http://schemas.microsoft.com/office/spreadsheetml/2010/11/main" uri="{B97F6D7D-B522-45F9-BDA1-12C45D357490}">
          <x15:cacheHierarchy aggregatedColumn="110"/>
        </ext>
      </extLst>
    </cacheHierarchy>
    <cacheHierarchy uniqueName="[Measures].[Suma de Hospital de Clínicas]" caption="Suma de Hospital de Clínicas" measure="1" displayFolder="" measureGroup="Datos1" count="0" hidden="1">
      <extLst>
        <ext xmlns:x15="http://schemas.microsoft.com/office/spreadsheetml/2010/11/main" uri="{B97F6D7D-B522-45F9-BDA1-12C45D357490}">
          <x15:cacheHierarchy aggregatedColumn="111"/>
        </ext>
      </extLst>
    </cacheHierarchy>
    <cacheHierarchy uniqueName="[Measures].[Suma de % Var interanual ANANF]" caption="Suma de % Var interanual ANANF" measure="1" displayFolder="" measureGroup="Datos1" count="0" hidden="1">
      <extLst>
        <ext xmlns:x15="http://schemas.microsoft.com/office/spreadsheetml/2010/11/main" uri="{B97F6D7D-B522-45F9-BDA1-12C45D357490}">
          <x15:cacheHierarchy aggregatedColumn="82"/>
        </ext>
      </extLst>
    </cacheHierarchy>
    <cacheHierarchy uniqueName="[Measures].[Suma de Ingreso Total (% del PIB)]" caption="Suma de Ingreso Total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de Gasto Total (% del PIB)]" caption="Suma de Gasto Total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50"/>
        </ext>
      </extLst>
    </cacheHierarchy>
    <cacheHierarchy uniqueName="[Measures].[Suma de RON Primario (% del PIB)]" caption="Suma de RON Primari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13"/>
        </ext>
      </extLst>
    </cacheHierarchy>
    <cacheHierarchy uniqueName="[Measures].[Suma de Gasto+Inversión (% PIB)]" caption="Suma de Gasto+Inversión (% PIB)" measure="1" displayFolder="" measureGroup="Datos1" count="0" hidden="1">
      <extLst>
        <ext xmlns:x15="http://schemas.microsoft.com/office/spreadsheetml/2010/11/main" uri="{B97F6D7D-B522-45F9-BDA1-12C45D357490}">
          <x15:cacheHierarchy aggregatedColumn="115"/>
        </ext>
      </extLst>
    </cacheHierarchy>
    <cacheHierarchy uniqueName="[Measures].[Suma de % Var. Interanual SET]" caption="Suma de % Var. Interanual SET" measure="1" displayFolder="" measureGroup="Datos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% Var. Interanual DNA]" caption="Suma de % Var. Interanual DNA" measure="1" displayFolder="" measureGroup="Datos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Resultado Fiscal (millones de US$)]" caption="Suma de Resultado Fiscal (millones de US$)" measure="1" displayFolder="" measureGroup="Datos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96"/>
        </ext>
      </extLst>
    </cacheHierarchy>
    <cacheHierarchy uniqueName="[Measures].[Suma de Contribuciones Sociales]" caption="Suma de Contribuciones Sociales" measure="1" displayFolder="" measureGroup="Datos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Donaciones]" caption="Suma de Donaciones" measure="1" displayFolder="" measureGroup="Datos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Otros Ingresos]" caption="Suma de Otros Ingresos" measure="1" displayFolder="" measureGroup="Datos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Adquisición Neta de Activos no Financieros]" caption="Suma de Adquisición Neta de Activos no Financieros" measure="1" displayFolder="" measureGroup="Datos1" count="0" hidden="1">
      <extLst>
        <ext xmlns:x15="http://schemas.microsoft.com/office/spreadsheetml/2010/11/main" uri="{B97F6D7D-B522-45F9-BDA1-12C45D357490}">
          <x15:cacheHierarchy aggregatedColumn="79"/>
        </ext>
      </extLst>
    </cacheHierarchy>
    <cacheHierarchy uniqueName="[Measures].[Suma de MOPC]" caption="Suma de MOPC" measure="1" displayFolder="" measureGroup="Datos1" count="0" hidden="1">
      <extLst>
        <ext xmlns:x15="http://schemas.microsoft.com/office/spreadsheetml/2010/11/main" uri="{B97F6D7D-B522-45F9-BDA1-12C45D357490}">
          <x15:cacheHierarchy aggregatedColumn="89"/>
        </ext>
      </extLst>
    </cacheHierarchy>
    <cacheHierarchy uniqueName="[Measures].[Suma de MH]" caption="Suma de MH" measure="1" displayFolder="" measureGroup="Datos1" count="0" hidden="1">
      <extLst>
        <ext xmlns:x15="http://schemas.microsoft.com/office/spreadsheetml/2010/11/main" uri="{B97F6D7D-B522-45F9-BDA1-12C45D357490}">
          <x15:cacheHierarchy aggregatedColumn="116"/>
        </ext>
      </extLst>
    </cacheHierarchy>
    <cacheHierarchy uniqueName="[Measures].[Suma de MJ]" caption="Suma de MJ" measure="1" displayFolder="" measureGroup="Datos1" count="0" hidden="1">
      <extLst>
        <ext xmlns:x15="http://schemas.microsoft.com/office/spreadsheetml/2010/11/main" uri="{B97F6D7D-B522-45F9-BDA1-12C45D357490}">
          <x15:cacheHierarchy aggregatedColumn="117"/>
        </ext>
      </extLst>
    </cacheHierarchy>
    <cacheHierarchy uniqueName="[Measures].[Suma de MTESS]" caption="Suma de MTESS" measure="1" displayFolder="" measureGroup="Datos1" count="0" hidden="1">
      <extLst>
        <ext xmlns:x15="http://schemas.microsoft.com/office/spreadsheetml/2010/11/main" uri="{B97F6D7D-B522-45F9-BDA1-12C45D357490}">
          <x15:cacheHierarchy aggregatedColumn="118"/>
        </ext>
      </extLst>
    </cacheHierarchy>
  </cacheHierarchies>
  <kpis count="0"/>
  <dimensions count="4">
    <dimension name="Calendario" uniqueName="[Calendario]" caption="Calendario"/>
    <dimension name="Datos1" uniqueName="[Datos1]" caption="Datos1"/>
    <dimension measure="1" name="Measures" uniqueName="[Measures]" caption="Measures"/>
    <dimension name="Meses" uniqueName="[Meses]" caption="Meses"/>
  </dimensions>
  <measureGroups count="3">
    <measureGroup name="Calendario" caption="Calendario"/>
    <measureGroup name="Datos1" caption="Datos1"/>
    <measureGroup name="Meses" caption="Meses"/>
  </measureGroups>
  <maps count="6">
    <map measureGroup="0" dimension="0"/>
    <map measureGroup="0" dimension="3"/>
    <map measureGroup="1" dimension="0"/>
    <map measureGroup="1" dimension="1"/>
    <map measureGroup="1" dimension="3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saveData="0" refreshedBy="Luis Alberto Benítez" refreshedDate="44054.733008333336" createdVersion="3" refreshedVersion="6" minRefreshableVersion="3" recordCount="0" supportSubquery="1" supportAdvancedDrill="1">
  <cacheSource type="external" connectionId="2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93">
    <cacheHierarchy uniqueName="[Calendario].[Date]" caption="Date" attribute="1" time="1" keyAttribute="1" defaultMemberUniqueName="[Calendario].[Date].[All]" allUniqueName="[Calendario].[Date].[All]" dimensionUniqueName="[Calendario]" displayFolder="" count="0" memberValueDatatype="7" unbalanced="0"/>
    <cacheHierarchy uniqueName="[Calendario].[Año]" caption="Año" attribute="1" time="1" defaultMemberUniqueName="[Calendario].[Año].[All]" allUniqueName="[Calendario].[Año].[All]" dimensionUniqueName="[Calendario]" displayFolder="" count="2" memberValueDatatype="20" unbalanced="0"/>
    <cacheHierarchy uniqueName="[Calendario].[Número de mes]" caption="Número de mes" attribute="1" time="1" defaultMemberUniqueName="[Calendario].[Número de mes].[All]" allUniqueName="[Calendario].[Número de mes].[All]" dimensionUniqueName="[Calendario]" displayFolder="" count="0" memberValueDatatype="20" unbalanced="0"/>
    <cacheHierarchy uniqueName="[Calendario].[Jerarquía de fechas]" caption="Jerarquía de fechas" time="1" defaultMemberUniqueName="[Calendario].[Jerarquía de fechas].[All]" allUniqueName="[Calendario].[Jerarquía de fechas].[All]" dimensionUniqueName="[Calendario]" displayFolder="" count="0" unbalanced="0"/>
    <cacheHierarchy uniqueName="[Calendario].[Mes]" caption="Mes" attribute="1" time="1" defaultMemberUniqueName="[Calendario].[Mes].[All]" allUniqueName="[Calendario].[Mes].[All]" dimensionUniqueName="[Calendario]" displayFolder="" count="2" memberValueDatatype="130" unbalanced="0"/>
    <cacheHierarchy uniqueName="[Calendario].[MMM-AAAA]" caption="MMM-AAAA" attribute="1" time="1" defaultMemberUniqueName="[Calendario].[MMM-AAAA].[All]" allUniqueName="[Calendario].[MMM-AAAA].[All]" dimensionUniqueName="[Calendario]" displayFolder="" count="0" memberValueDatatype="130" unbalanced="0"/>
    <cacheHierarchy uniqueName="[Calendario].[Número de día de la semana]" caption="Número de día de la semana" attribute="1" time="1" defaultMemberUniqueName="[Calendario].[Número de día de la semana].[All]" allUniqueName="[Calendario].[Número de día de la semana].[All]" dimensionUniqueName="[Calendario]" displayFolder="" count="0" memberValueDatatype="20" unbalanced="0"/>
    <cacheHierarchy uniqueName="[Calendario].[Día de la semana]" caption="Día de la semana" attribute="1" time="1" defaultMemberUniqueName="[Calendario].[Día de la semana].[All]" allUniqueName="[Calendario].[Día de la semana].[All]" dimensionUniqueName="[Calendario]" displayFolder="" count="0" memberValueDatatype="130" unbalanced="0"/>
    <cacheHierarchy uniqueName="[Datos1].[Orden]" caption="Orden" attribute="1" defaultMemberUniqueName="[Datos1].[Orden].[All]" allUniqueName="[Datos1].[Orden].[All]" dimensionUniqueName="[Datos1]" displayFolder="" count="0" memberValueDatatype="20" unbalanced="0"/>
    <cacheHierarchy uniqueName="[Datos1].[Periodo]" caption="Periodo" attribute="1" time="1" defaultMemberUniqueName="[Datos1].[Periodo].[All]" allUniqueName="[Datos1].[Periodo].[All]" dimensionUniqueName="[Datos1]" displayFolder="" count="0" memberValueDatatype="7" unbalanced="0"/>
    <cacheHierarchy uniqueName="[Datos1].[Mes]" caption="Mes" attribute="1" defaultMemberUniqueName="[Datos1].[Mes].[All]" allUniqueName="[Datos1].[Mes].[All]" dimensionUniqueName="[Datos1]" displayFolder="" count="0" memberValueDatatype="130" unbalanced="0"/>
    <cacheHierarchy uniqueName="[Datos1].[Año]" caption="Año" attribute="1" defaultMemberUniqueName="[Datos1].[Año].[All]" allUniqueName="[Datos1].[Año].[All]" dimensionUniqueName="[Datos1]" displayFolder="" count="0" memberValueDatatype="20" unbalanced="0"/>
    <cacheHierarchy uniqueName="[Datos1].[PIB nominal (miles de millones de G.)]" caption="PIB nominal (miles de millones de G.)" attribute="1" defaultMemberUniqueName="[Datos1].[PIB nominal (miles de millones de G.)].[All]" allUniqueName="[Datos1].[PIB nominal (miles de millones de G.)].[All]" dimensionUniqueName="[Datos1]" displayFolder="" count="0" memberValueDatatype="5" unbalanced="0"/>
    <cacheHierarchy uniqueName="[Datos1].[Tipo de cambio Gs./US$]" caption="Tipo de cambio Gs./US$" attribute="1" defaultMemberUniqueName="[Datos1].[Tipo de cambio Gs./US$].[All]" allUniqueName="[Datos1].[Tipo de cambio Gs./US$].[All]" dimensionUniqueName="[Datos1]" displayFolder="" count="0" memberValueDatatype="5" unbalanced="0"/>
    <cacheHierarchy uniqueName="[Datos1].[Ingreso Total (Recaudado)]" caption="Ingreso Total (Recaudado)" attribute="1" defaultMemberUniqueName="[Datos1].[Ingreso Total (Recaudado)].[All]" allUniqueName="[Datos1].[Ingreso Total (Recaudado)].[All]" dimensionUniqueName="[Datos1]" displayFolder="" count="0" memberValueDatatype="5" unbalanced="0"/>
    <cacheHierarchy uniqueName="[Datos1].[Ingreso Total (% del PIB)]" caption="Ingreso Total (% del PIB)" attribute="1" defaultMemberUniqueName="[Datos1].[Ingreso Total (% del PIB)].[All]" allUniqueName="[Datos1].[Ingreso Total (% del PIB)].[All]" dimensionUniqueName="[Datos1]" displayFolder="" count="0" memberValueDatatype="5" unbalanced="0"/>
    <cacheHierarchy uniqueName="[Datos1].[IT acumulado por año]" caption="IT acumulado por año" attribute="1" defaultMemberUniqueName="[Datos1].[IT acumulado por año].[All]" allUniqueName="[Datos1].[IT acumulado por año].[All]" dimensionUniqueName="[Datos1]" displayFolder="" count="0" memberValueDatatype="5" unbalanced="0"/>
    <cacheHierarchy uniqueName="[Datos1].[IT Suma 12 meses]" caption="IT Suma 12 meses" attribute="1" defaultMemberUniqueName="[Datos1].[IT Suma 12 meses].[All]" allUniqueName="[Datos1].[IT Suma 12 meses].[All]" dimensionUniqueName="[Datos1]" displayFolder="" count="0" memberValueDatatype="5" unbalanced="0"/>
    <cacheHierarchy uniqueName="[Datos1].[% Var acum Ingreso total]" caption="% Var acum Ingreso total" attribute="1" defaultMemberUniqueName="[Datos1].[% Var acum Ingreso total].[All]" allUniqueName="[Datos1].[% Var acum Ingreso total].[All]" dimensionUniqueName="[Datos1]" displayFolder="" count="0" memberValueDatatype="5" unbalanced="0"/>
    <cacheHierarchy uniqueName="[Datos1].[% Var interanual]" caption="% Var interanual" attribute="1" defaultMemberUniqueName="[Datos1].[% Var interanual].[All]" allUniqueName="[Datos1].[% Var interanual].[All]" dimensionUniqueName="[Datos1]" displayFolder="" count="0" memberValueDatatype="5" unbalanced="0"/>
    <cacheHierarchy uniqueName="[Datos1].[% Var suma 12 meses]" caption="% Var suma 12 meses" attribute="1" defaultMemberUniqueName="[Datos1].[% Var suma 12 meses].[All]" allUniqueName="[Datos1].[% Var suma 12 meses].[All]" dimensionUniqueName="[Datos1]" displayFolder="" count="0" memberValueDatatype="5" unbalanced="0"/>
    <cacheHierarchy uniqueName="[Datos1].[Ingresos Tributarios]" caption="Ingresos Tributarios" attribute="1" defaultMemberUniqueName="[Datos1].[Ingresos Tributarios].[All]" allUniqueName="[Datos1].[Ingresos Tributarios].[All]" dimensionUniqueName="[Datos1]" displayFolder="" count="0" memberValueDatatype="5" unbalanced="0"/>
    <cacheHierarchy uniqueName="[Datos1].[Presión Tributaria]" caption="Presión Tributaria" attribute="1" defaultMemberUniqueName="[Datos1].[Presión Tributaria].[All]" allUniqueName="[Datos1].[Presión Tributaria].[All]" dimensionUniqueName="[Datos1]" displayFolder="" count="0" memberValueDatatype="5" unbalanced="0"/>
    <cacheHierarchy uniqueName="[Datos1].[Tributarios Acum. Por año]" caption="Tributarios Acum. Por año" attribute="1" defaultMemberUniqueName="[Datos1].[Tributarios Acum. Por año].[All]" allUniqueName="[Datos1].[Tributarios Acum. Por año].[All]" dimensionUniqueName="[Datos1]" displayFolder="" count="0" memberValueDatatype="5" unbalanced="0"/>
    <cacheHierarchy uniqueName="[Datos1].[Tributarios suma 12 meses]" caption="Tributarios suma 12 meses" attribute="1" defaultMemberUniqueName="[Datos1].[Tributarios suma 12 meses].[All]" allUniqueName="[Datos1].[Tributarios suma 12 meses].[All]" dimensionUniqueName="[Datos1]" displayFolder="" count="0" memberValueDatatype="5" unbalanced="0"/>
    <cacheHierarchy uniqueName="[Datos1].[% Var. Interanual Tributarios]" caption="% Var. Interanual Tributarios" attribute="1" defaultMemberUniqueName="[Datos1].[% Var. Interanual Tributarios].[All]" allUniqueName="[Datos1].[% Var. Interanual Tributarios].[All]" dimensionUniqueName="[Datos1]" displayFolder="" count="0" memberValueDatatype="5" unbalanced="0"/>
    <cacheHierarchy uniqueName="[Datos1].[% Var. Acum. Tributarios]" caption="% Var. Acum. Tributarios" attribute="1" defaultMemberUniqueName="[Datos1].[% Var. Acum. Tributarios].[All]" allUniqueName="[Datos1].[% Var. Acum. Tributarios].[All]" dimensionUniqueName="[Datos1]" displayFolder="" count="0" memberValueDatatype="5" unbalanced="0"/>
    <cacheHierarchy uniqueName="[Datos1].[% Var. Suma 12m Tributarios]" caption="% Var. Suma 12m Tributarios" attribute="1" defaultMemberUniqueName="[Datos1].[% Var. Suma 12m Tributarios].[All]" allUniqueName="[Datos1].[% Var. Suma 12m Tributarios].[All]" dimensionUniqueName="[Datos1]" displayFolder="" count="0" memberValueDatatype="5" unbalanced="0"/>
    <cacheHierarchy uniqueName="[Datos1].[SET]" caption="SET" attribute="1" defaultMemberUniqueName="[Datos1].[SET].[All]" allUniqueName="[Datos1].[SET].[All]" dimensionUniqueName="[Datos1]" displayFolder="" count="0" memberValueDatatype="5" unbalanced="0"/>
    <cacheHierarchy uniqueName="[Datos1].[SET suma 12 meses]" caption="SET suma 12 meses" attribute="1" defaultMemberUniqueName="[Datos1].[SET suma 12 meses].[All]" allUniqueName="[Datos1].[SET suma 12 meses].[All]" dimensionUniqueName="[Datos1]" displayFolder="" count="0" memberValueDatatype="5" unbalanced="0"/>
    <cacheHierarchy uniqueName="[Datos1].[% Var. Anualizado SET]" caption="% Var. Anualizado SET" attribute="1" defaultMemberUniqueName="[Datos1].[% Var. Anualizado SET].[All]" allUniqueName="[Datos1].[% Var. Anualizado SET].[All]" dimensionUniqueName="[Datos1]" displayFolder="" count="0" memberValueDatatype="5" unbalanced="0"/>
    <cacheHierarchy uniqueName="[Datos1].[% Var. Interanual SET]" caption="% Var. Interanual SET" attribute="1" defaultMemberUniqueName="[Datos1].[% Var. Interanual SET].[All]" allUniqueName="[Datos1].[% Var. Interanual SET].[All]" dimensionUniqueName="[Datos1]" displayFolder="" count="0" memberValueDatatype="5" unbalanced="0"/>
    <cacheHierarchy uniqueName="[Datos1].[DNA]" caption="DNA" attribute="1" defaultMemberUniqueName="[Datos1].[DNA].[All]" allUniqueName="[Datos1].[DNA].[All]" dimensionUniqueName="[Datos1]" displayFolder="" count="0" memberValueDatatype="5" unbalanced="0"/>
    <cacheHierarchy uniqueName="[Datos1].[DNA suma 12 meses]" caption="DNA suma 12 meses" attribute="1" defaultMemberUniqueName="[Datos1].[DNA suma 12 meses].[All]" allUniqueName="[Datos1].[DNA suma 12 meses].[All]" dimensionUniqueName="[Datos1]" displayFolder="" count="0" memberValueDatatype="5" unbalanced="0"/>
    <cacheHierarchy uniqueName="[Datos1].[% Var. Anualizado DNA]" caption="% Var. Anualizado DNA" attribute="1" defaultMemberUniqueName="[Datos1].[% Var. Anualizado DNA].[All]" allUniqueName="[Datos1].[% Var. Anualizado DNA].[All]" dimensionUniqueName="[Datos1]" displayFolder="" count="0" memberValueDatatype="5" unbalanced="0"/>
    <cacheHierarchy uniqueName="[Datos1].[% Var. Interanual DNA]" caption="% Var. Interanual DNA" attribute="1" defaultMemberUniqueName="[Datos1].[% Var. Interanual DNA].[All]" allUniqueName="[Datos1].[% Var. Interanual DNA].[All]" dimensionUniqueName="[Datos1]" displayFolder="" count="0" memberValueDatatype="5" unbalanced="0"/>
    <cacheHierarchy uniqueName="[Datos1].[Contribuciones Sociales]" caption="Contribuciones Sociales" attribute="1" defaultMemberUniqueName="[Datos1].[Contribuciones Sociales].[All]" allUniqueName="[Datos1].[Contribuciones Sociales].[All]" dimensionUniqueName="[Datos1]" displayFolder="" count="0" memberValueDatatype="5" unbalanced="0"/>
    <cacheHierarchy uniqueName="[Datos1].[Contribuciones Sociales (% del PIB)]" caption="Contribuciones Sociales (% del PIB)" attribute="1" defaultMemberUniqueName="[Datos1].[Contribuciones Sociales (% del PIB)].[All]" allUniqueName="[Datos1].[Contribuciones Sociales (% del PIB)].[All]" dimensionUniqueName="[Datos1]" displayFolder="" count="0" memberValueDatatype="5" unbalanced="0"/>
    <cacheHierarchy uniqueName="[Datos1].[Donaciones]" caption="Donaciones" attribute="1" defaultMemberUniqueName="[Datos1].[Donaciones].[All]" allUniqueName="[Datos1].[Donaciones].[All]" dimensionUniqueName="[Datos1]" displayFolder="" count="0" memberValueDatatype="5" unbalanced="0"/>
    <cacheHierarchy uniqueName="[Datos1].[Donaciones (% del PIB)]" caption="Donaciones (% del PIB)" attribute="1" defaultMemberUniqueName="[Datos1].[Donaciones (% del PIB)].[All]" allUniqueName="[Datos1].[Donaciones (% del PIB)].[All]" dimensionUniqueName="[Datos1]" displayFolder="" count="0" memberValueDatatype="5" unbalanced="0"/>
    <cacheHierarchy uniqueName="[Datos1].[Otros Ingresos]" caption="Otros Ingresos" attribute="1" defaultMemberUniqueName="[Datos1].[Otros Ingresos].[All]" allUniqueName="[Datos1].[Otros Ingresos].[All]" dimensionUniqueName="[Datos1]" displayFolder="" count="0" memberValueDatatype="5" unbalanced="0"/>
    <cacheHierarchy uniqueName="[Datos1].[Otros ingresos (millones de US$)]" caption="Otros ingresos (millones de US$)" attribute="1" defaultMemberUniqueName="[Datos1].[Otros ingresos (millones de US$)].[All]" allUniqueName="[Datos1].[Otros ingresos (millones de US$)].[All]" dimensionUniqueName="[Datos1]" displayFolder="" count="0" memberValueDatatype="5" unbalanced="0"/>
    <cacheHierarchy uniqueName="[Datos1].[Itaipú]" caption="Itaipú" attribute="1" defaultMemberUniqueName="[Datos1].[Itaipú].[All]" allUniqueName="[Datos1].[Itaipú].[All]" dimensionUniqueName="[Datos1]" displayFolder="" count="0" memberValueDatatype="5" unbalanced="0"/>
    <cacheHierarchy uniqueName="[Datos1].[Itaipú (millones de US$)]" caption="Itaipú (millones de US$)" attribute="1" defaultMemberUniqueName="[Datos1].[Itaipú (millones de US$)].[All]" allUniqueName="[Datos1].[Itaipú (millones de US$)].[All]" dimensionUniqueName="[Datos1]" displayFolder="" count="0" memberValueDatatype="5" unbalanced="0"/>
    <cacheHierarchy uniqueName="[Datos1].[Itaipú acumulado por año (millones de US$)]" caption="Itaipú acumulado por año (millones de US$)" attribute="1" defaultMemberUniqueName="[Datos1].[Itaipú acumulado por año (millones de US$)].[All]" allUniqueName="[Datos1].[Itaipú acumulado por año (millones de US$)].[All]" dimensionUniqueName="[Datos1]" displayFolder="" count="0" memberValueDatatype="5" unbalanced="0"/>
    <cacheHierarchy uniqueName="[Datos1].[Yacyretá]" caption="Yacyretá" attribute="1" defaultMemberUniqueName="[Datos1].[Yacyretá].[All]" allUniqueName="[Datos1].[Yacyretá].[All]" dimensionUniqueName="[Datos1]" displayFolder="" count="0" memberValueDatatype="5" unbalanced="0"/>
    <cacheHierarchy uniqueName="[Datos1].[Yacyretá (en millones de US$)]" caption="Yacyretá (en millones de US$)" attribute="1" defaultMemberUniqueName="[Datos1].[Yacyretá (en millones de US$)].[All]" allUniqueName="[Datos1].[Yacyretá (en millones de US$)].[All]" dimensionUniqueName="[Datos1]" displayFolder="" count="0" memberValueDatatype="5" unbalanced="0"/>
    <cacheHierarchy uniqueName="[Datos1].[Yacyretá acumulado por año (millones de US$)]" caption="Yacyretá acumulado por año (millones de US$)" attribute="1" defaultMemberUniqueName="[Datos1].[Yacyretá acumulado por año (millones de US$)].[All]" allUniqueName="[Datos1].[Yacyretá acumulado por año (millones de US$)].[All]" dimensionUniqueName="[Datos1]" displayFolder="" count="0" memberValueDatatype="5" unbalanced="0"/>
    <cacheHierarchy uniqueName="[Datos1].[Otros Ingr.]" caption="Otros Ingr." attribute="1" defaultMemberUniqueName="[Datos1].[Otros Ingr.].[All]" allUniqueName="[Datos1].[Otros Ingr.].[All]" dimensionUniqueName="[Datos1]" displayFolder="" count="0" memberValueDatatype="5" unbalanced="0"/>
    <cacheHierarchy uniqueName="[Datos1].[Gasto Total (Obligado)]" caption="Gasto Total (Obligado)" attribute="1" defaultMemberUniqueName="[Datos1].[Gasto Total (Obligado)].[All]" allUniqueName="[Datos1].[Gasto Total (Obligado)].[All]" dimensionUniqueName="[Datos1]" displayFolder="" count="0" memberValueDatatype="5" unbalanced="0"/>
    <cacheHierarchy uniqueName="[Datos1].[Gasto Total (% del PIB)]" caption="Gasto Total (% del PIB)" attribute="1" defaultMemberUniqueName="[Datos1].[Gasto Total (% del PIB)].[All]" allUniqueName="[Datos1].[Gasto Total (% del PIB)].[All]" dimensionUniqueName="[Datos1]" displayFolder="" count="0" memberValueDatatype="5" unbalanced="0"/>
    <cacheHierarchy uniqueName="[Datos1].[Gasto total acumulado por año]" caption="Gasto total acumulado por año" attribute="1" defaultMemberUniqueName="[Datos1].[Gasto total acumulado por año].[All]" allUniqueName="[Datos1].[Gasto total acumulado por año].[All]" dimensionUniqueName="[Datos1]" displayFolder="" count="0" memberValueDatatype="5" unbalanced="0"/>
    <cacheHierarchy uniqueName="[Datos1].[Gasto Total suma 12 meses]" caption="Gasto Total suma 12 meses" attribute="1" defaultMemberUniqueName="[Datos1].[Gasto Total suma 12 meses].[All]" allUniqueName="[Datos1].[Gasto Total suma 12 meses].[All]" dimensionUniqueName="[Datos1]" displayFolder="" count="0" memberValueDatatype="5" unbalanced="0"/>
    <cacheHierarchy uniqueName="[Datos1].[% Var interanual gasto total]" caption="% Var interanual gasto total" attribute="1" defaultMemberUniqueName="[Datos1].[% Var interanual gasto total].[All]" allUniqueName="[Datos1].[% Var interanual gasto total].[All]" dimensionUniqueName="[Datos1]" displayFolder="" count="0" memberValueDatatype="5" unbalanced="0"/>
    <cacheHierarchy uniqueName="[Datos1].[% Var acumulado gasto total]" caption="% Var acumulado gasto total" attribute="1" defaultMemberUniqueName="[Datos1].[% Var acumulado gasto total].[All]" allUniqueName="[Datos1].[% Var acumulado gasto total].[All]" dimensionUniqueName="[Datos1]" displayFolder="" count="0" memberValueDatatype="5" unbalanced="0"/>
    <cacheHierarchy uniqueName="[Datos1].[% Var. Anualizado GT]" caption="% Var. Anualizado GT" attribute="1" defaultMemberUniqueName="[Datos1].[% Var. Anualizado GT].[All]" allUniqueName="[Datos1].[% Var. Anualizado GT].[All]" dimensionUniqueName="[Datos1]" displayFolder="" count="0" memberValueDatatype="5" unbalanced="0"/>
    <cacheHierarchy uniqueName="[Datos1].[Remuneración a los Empleados]" caption="Remuneración a los Empleados" attribute="1" defaultMemberUniqueName="[Datos1].[Remuneración a los Empleados].[All]" allUniqueName="[Datos1].[Remuneración a los Empleados].[All]" dimensionUniqueName="[Datos1]" displayFolder="" count="0" memberValueDatatype="5" unbalanced="0"/>
    <cacheHierarchy uniqueName="[Datos1].[Remun. Acum. Por año]" caption="Remun. Acum. Por año" attribute="1" defaultMemberUniqueName="[Datos1].[Remun. Acum. Por año].[All]" allUniqueName="[Datos1].[Remun. Acum. Por año].[All]" dimensionUniqueName="[Datos1]" displayFolder="" count="0" memberValueDatatype="5" unbalanced="0"/>
    <cacheHierarchy uniqueName="[Datos1].[Remun. Suma 12 meses]" caption="Remun. Suma 12 meses" attribute="1" defaultMemberUniqueName="[Datos1].[Remun. Suma 12 meses].[All]" allUniqueName="[Datos1].[Remun. Suma 12 meses].[All]" dimensionUniqueName="[Datos1]" displayFolder="" count="0" memberValueDatatype="5" unbalanced="0"/>
    <cacheHierarchy uniqueName="[Datos1].[% Var. Interanual Remun.]" caption="% Var. Interanual Remun." attribute="1" defaultMemberUniqueName="[Datos1].[% Var. Interanual Remun.].[All]" allUniqueName="[Datos1].[% Var. Interanual Remun.].[All]" dimensionUniqueName="[Datos1]" displayFolder="" count="0" memberValueDatatype="5" unbalanced="0"/>
    <cacheHierarchy uniqueName="[Datos1].[% Var. Acumulado Remun.]" caption="% Var. Acumulado Remun." attribute="1" defaultMemberUniqueName="[Datos1].[% Var. Acumulado Remun.].[All]" allUniqueName="[Datos1].[% Var. Acumulado Remun.].[All]" dimensionUniqueName="[Datos1]" displayFolder="" count="0" memberValueDatatype="5" unbalanced="0"/>
    <cacheHierarchy uniqueName="[Datos1].[% Var. Anualizado Remun.]" caption="% Var. Anualizado Remun." attribute="1" defaultMemberUniqueName="[Datos1].[% Var. Anualizado Remun.].[All]" allUniqueName="[Datos1].[% Var. Anualizado Remun.].[All]" dimensionUniqueName="[Datos1]" displayFolder="" count="0" memberValueDatatype="5" unbalanced="0"/>
    <cacheHierarchy uniqueName="[Datos1].[Sueldos]" caption="Sueldos" attribute="1" defaultMemberUniqueName="[Datos1].[Sueldos].[All]" allUniqueName="[Datos1].[Sueldos].[All]" dimensionUniqueName="[Datos1]" displayFolder="" count="0" memberValueDatatype="5" unbalanced="0"/>
    <cacheHierarchy uniqueName="[Datos1].[Otras remuneraciones]" caption="Otras remuneraciones" attribute="1" defaultMemberUniqueName="[Datos1].[Otras remuneraciones].[All]" allUniqueName="[Datos1].[Otras remuneraciones].[All]" dimensionUniqueName="[Datos1]" displayFolder="" count="0" memberValueDatatype="5" unbalanced="0"/>
    <cacheHierarchy uniqueName="[Datos1].[Uso de Bienes y Servicios]" caption="Uso de Bienes y Servicios" attribute="1" defaultMemberUniqueName="[Datos1].[Uso de Bienes y Servicios].[All]" allUniqueName="[Datos1].[Uso de Bienes y Servicios].[All]" dimensionUniqueName="[Datos1]" displayFolder="" count="0" memberValueDatatype="5" unbalanced="0"/>
    <cacheHierarchy uniqueName="[Datos1].[Intereses]" caption="Intereses" attribute="1" defaultMemberUniqueName="[Datos1].[Intereses].[All]" allUniqueName="[Datos1].[Intereses].[All]" dimensionUniqueName="[Datos1]" displayFolder="" count="0" memberValueDatatype="5" unbalanced="0"/>
    <cacheHierarchy uniqueName="[Datos1].[Intereses (millones de US$)]" caption="Intereses (millones de US$)" attribute="1" defaultMemberUniqueName="[Datos1].[Intereses (millones de US$)].[All]" allUniqueName="[Datos1].[Intereses (millones de US$)].[All]" dimensionUniqueName="[Datos1]" displayFolder="" count="0" memberValueDatatype="5" unbalanced="0"/>
    <cacheHierarchy uniqueName="[Datos1].[Intereses (% del PIB)]" caption="Intereses (% del PIB)" attribute="1" defaultMemberUniqueName="[Datos1].[Intereses (% del PIB)].[All]" allUniqueName="[Datos1].[Intereses (% del PIB)].[All]" dimensionUniqueName="[Datos1]" displayFolder="" count="0" memberValueDatatype="5" unbalanced="0"/>
    <cacheHierarchy uniqueName="[Datos1].[Donaciones (Gasto)]" caption="Donaciones (Gasto)" attribute="1" defaultMemberUniqueName="[Datos1].[Donaciones (Gasto)].[All]" allUniqueName="[Datos1].[Donaciones (Gasto)].[All]" dimensionUniqueName="[Datos1]" displayFolder="" count="0" memberValueDatatype="5" unbalanced="0"/>
    <cacheHierarchy uniqueName="[Datos1].[Prestaciones Sociales]" caption="Prestaciones Sociales" attribute="1" defaultMemberUniqueName="[Datos1].[Prestaciones Sociales].[All]" allUniqueName="[Datos1].[Prestaciones Sociales].[All]" dimensionUniqueName="[Datos1]" displayFolder="" count="0" memberValueDatatype="5" unbalanced="0"/>
    <cacheHierarchy uniqueName="[Datos1].[Otros Gastos]" caption="Otros Gastos" attribute="1" defaultMemberUniqueName="[Datos1].[Otros Gastos].[All]" allUniqueName="[Datos1].[Otros Gastos].[All]" dimensionUniqueName="[Datos1]" displayFolder="" count="0" memberValueDatatype="5" unbalanced="0"/>
    <cacheHierarchy uniqueName="[Datos1].[Resultado Operativo Neto]" caption="Resultado Operativo Neto" attribute="1" defaultMemberUniqueName="[Datos1].[Resultado Operativo Neto].[All]" allUniqueName="[Datos1].[Resultado Operativo Neto].[All]" dimensionUniqueName="[Datos1]" displayFolder="" count="0" memberValueDatatype="5" unbalanced="0"/>
    <cacheHierarchy uniqueName="[Datos1].[RON acumulado por año]" caption="RON acumulado por año" attribute="1" defaultMemberUniqueName="[Datos1].[RON acumulado por año].[All]" allUniqueName="[Datos1].[RON acumulado por año].[All]" dimensionUniqueName="[Datos1]" displayFolder="" count="0" memberValueDatatype="5" unbalanced="0"/>
    <cacheHierarchy uniqueName="[Datos1].[RON acumulado 12 meses]" caption="RON acumulado 12 meses" attribute="1" defaultMemberUniqueName="[Datos1].[RON acumulado 12 meses].[All]" allUniqueName="[Datos1].[RON acumulado 12 meses].[All]" dimensionUniqueName="[Datos1]" displayFolder="" count="0" memberValueDatatype="5" unbalanced="0"/>
    <cacheHierarchy uniqueName="[Datos1].[% Var interanual RON]" caption="% Var interanual RON" attribute="1" defaultMemberUniqueName="[Datos1].[% Var interanual RON].[All]" allUniqueName="[Datos1].[% Var interanual RON].[All]" dimensionUniqueName="[Datos1]" displayFolder="" count="0" memberValueDatatype="5" unbalanced="0"/>
    <cacheHierarchy uniqueName="[Datos1].[% Var acumulado RON]" caption="% Var acumulado RON" attribute="1" defaultMemberUniqueName="[Datos1].[% Var acumulado RON].[All]" allUniqueName="[Datos1].[% Var acumulado RON].[All]" dimensionUniqueName="[Datos1]" displayFolder="" count="0" memberValueDatatype="5" unbalanced="0"/>
    <cacheHierarchy uniqueName="[Datos1].[% Var anualizado]" caption="% Var anualizado" attribute="1" defaultMemberUniqueName="[Datos1].[% Var anualizado].[All]" allUniqueName="[Datos1].[% Var anualizado].[All]" dimensionUniqueName="[Datos1]" displayFolder="" count="0" memberValueDatatype="5" unbalanced="0"/>
    <cacheHierarchy uniqueName="[Datos1].[RON (% del PIB)]" caption="RON (% del PIB)" attribute="1" defaultMemberUniqueName="[Datos1].[RON (% del PIB)].[All]" allUniqueName="[Datos1].[RON (% del PIB)].[All]" dimensionUniqueName="[Datos1]" displayFolder="" count="0" memberValueDatatype="5" unbalanced="0"/>
    <cacheHierarchy uniqueName="[Datos1].[RON anualizado (% del PIB)]" caption="RON anualizado (% del PIB)" attribute="1" defaultMemberUniqueName="[Datos1].[RON anualizado (% del PIB)].[All]" allUniqueName="[Datos1].[RON anualizado (% del PIB)].[All]" dimensionUniqueName="[Datos1]" displayFolder="" count="0" memberValueDatatype="5" unbalanced="0"/>
    <cacheHierarchy uniqueName="[Datos1].[Adquisición Neta de Activos no Financieros]" caption="Adquisición Neta de Activos no Financieros" attribute="1" defaultMemberUniqueName="[Datos1].[Adquisición Neta de Activos no Financieros].[All]" allUniqueName="[Datos1].[Adquisición Neta de Activos no Financieros].[All]" dimensionUniqueName="[Datos1]" displayFolder="" count="0" memberValueDatatype="5" unbalanced="0"/>
    <cacheHierarchy uniqueName="[Datos1].[ANANF acumulado por año]" caption="ANANF acumulado por año" attribute="1" defaultMemberUniqueName="[Datos1].[ANANF acumulado por año].[All]" allUniqueName="[Datos1].[ANANF acumulado por año].[All]" dimensionUniqueName="[Datos1]" displayFolder="" count="0" memberValueDatatype="5" unbalanced="0"/>
    <cacheHierarchy uniqueName="[Datos1].[ANANF acumulado 12 meses]" caption="ANANF acumulado 12 meses" attribute="1" defaultMemberUniqueName="[Datos1].[ANANF acumulado 12 meses].[All]" allUniqueName="[Datos1].[ANANF acumulado 12 meses].[All]" dimensionUniqueName="[Datos1]" displayFolder="" count="0" memberValueDatatype="5" unbalanced="0"/>
    <cacheHierarchy uniqueName="[Datos1].[% Var interanual ANANF]" caption="% Var interanual ANANF" attribute="1" defaultMemberUniqueName="[Datos1].[% Var interanual ANANF].[All]" allUniqueName="[Datos1].[% Var interanual ANANF].[All]" dimensionUniqueName="[Datos1]" displayFolder="" count="0" memberValueDatatype="5" unbalanced="0"/>
    <cacheHierarchy uniqueName="[Datos1].[% Var acumulado por año ANANF]" caption="% Var acumulado por año ANANF" attribute="1" defaultMemberUniqueName="[Datos1].[% Var acumulado por año ANANF].[All]" allUniqueName="[Datos1].[% Var acumulado por año ANANF].[All]" dimensionUniqueName="[Datos1]" displayFolder="" count="0" memberValueDatatype="5" unbalanced="0"/>
    <cacheHierarchy uniqueName="[Datos1].[% Var anualizado ANANF]" caption="% Var anualizado ANANF" attribute="1" defaultMemberUniqueName="[Datos1].[% Var anualizado ANANF].[All]" allUniqueName="[Datos1].[% Var anualizado ANANF].[All]" dimensionUniqueName="[Datos1]" displayFolder="" count="0" memberValueDatatype="5" unbalanced="0"/>
    <cacheHierarchy uniqueName="[Datos1].[ANANF (mm US$)]" caption="ANANF (mm US$)" attribute="1" defaultMemberUniqueName="[Datos1].[ANANF (mm US$)].[All]" allUniqueName="[Datos1].[ANANF (mm US$)].[All]" dimensionUniqueName="[Datos1]" displayFolder="" count="0" memberValueDatatype="5" unbalanced="0"/>
    <cacheHierarchy uniqueName="[Datos1].[ANANF (% del PIB)]" caption="ANANF (% del PIB)" attribute="1" defaultMemberUniqueName="[Datos1].[ANANF (% del PIB)].[All]" allUniqueName="[Datos1].[ANANF (% del PIB)].[All]" dimensionUniqueName="[Datos1]" displayFolder="" count="0" memberValueDatatype="5" unbalanced="0"/>
    <cacheHierarchy uniqueName="[Datos1].[ANANF acum. Por año (% del PIB)]" caption="ANANF acum. Por año (% del PIB)" attribute="1" defaultMemberUniqueName="[Datos1].[ANANF acum. Por año (% del PIB)].[All]" allUniqueName="[Datos1].[ANANF acum. Por año (% del PIB)].[All]" dimensionUniqueName="[Datos1]" displayFolder="" count="0" memberValueDatatype="5" unbalanced="0"/>
    <cacheHierarchy uniqueName="[Datos1].[ANANF anualizado (% del PIB)]" caption="ANANF anualizado (% del PIB)" attribute="1" defaultMemberUniqueName="[Datos1].[ANANF anualizado (% del PIB)].[All]" allUniqueName="[Datos1].[ANANF anualizado (% del PIB)].[All]" dimensionUniqueName="[Datos1]" displayFolder="" count="0" memberValueDatatype="5" unbalanced="0"/>
    <cacheHierarchy uniqueName="[Datos1].[MOPC]" caption="MOPC" attribute="1" defaultMemberUniqueName="[Datos1].[MOPC].[All]" allUniqueName="[Datos1].[MOPC].[All]" dimensionUniqueName="[Datos1]" displayFolder="" count="0" memberValueDatatype="5" unbalanced="0"/>
    <cacheHierarchy uniqueName="[Datos1].[MOPC (mm US$)]" caption="MOPC (mm US$)" attribute="1" defaultMemberUniqueName="[Datos1].[MOPC (mm US$)].[All]" allUniqueName="[Datos1].[MOPC (mm US$)].[All]" dimensionUniqueName="[Datos1]" displayFolder="" count="0" memberValueDatatype="5" unbalanced="0"/>
    <cacheHierarchy uniqueName="[Datos1].[Otras entidades]" caption="Otras entidades" attribute="1" defaultMemberUniqueName="[Datos1].[Otras entidades].[All]" allUniqueName="[Datos1].[Otras entidades].[All]" dimensionUniqueName="[Datos1]" displayFolder="" count="0" memberValueDatatype="5" unbalanced="0"/>
    <cacheHierarchy uniqueName="[Datos1].[Otras entidades (mm US$)]" caption="Otras entidades (mm US$)" attribute="1" defaultMemberUniqueName="[Datos1].[Otras entidades (mm US$)].[All]" allUniqueName="[Datos1].[Otras entidades (mm US$)].[All]" dimensionUniqueName="[Datos1]" displayFolder="" count="0" memberValueDatatype="5" unbalanced="0"/>
    <cacheHierarchy uniqueName="[Datos1].[Resultado Fiscal (miles de millones de G.)]" caption="Resultado Fiscal (miles de millones de G.)" attribute="1" defaultMemberUniqueName="[Datos1].[Resultado Fiscal (miles de millones de G.)].[All]" allUniqueName="[Datos1].[Resultado Fiscal (miles de millones de G.)].[All]" dimensionUniqueName="[Datos1]" displayFolder="" count="0" memberValueDatatype="5" unbalanced="0"/>
    <cacheHierarchy uniqueName="[Datos1].[Resultado Fiscal acumulado por año]" caption="Resultado Fiscal acumulado por año" attribute="1" defaultMemberUniqueName="[Datos1].[Resultado Fiscal acumulado por año].[All]" allUniqueName="[Datos1].[Resultado Fiscal acumulado por año].[All]" dimensionUniqueName="[Datos1]" displayFolder="" count="0" memberValueDatatype="5" unbalanced="0"/>
    <cacheHierarchy uniqueName="[Datos1].[Resultado fiscal anualizado]" caption="Resultado fiscal anualizado" attribute="1" defaultMemberUniqueName="[Datos1].[Resultado fiscal anualizado].[All]" allUniqueName="[Datos1].[Resultado fiscal anualizado].[All]" dimensionUniqueName="[Datos1]" displayFolder="" count="0" memberValueDatatype="5" unbalanced="0"/>
    <cacheHierarchy uniqueName="[Datos1].[Resultado Fiscal (millones de US$)]" caption="Resultado Fiscal (millones de US$)" attribute="1" defaultMemberUniqueName="[Datos1].[Resultado Fiscal (millones de US$)].[All]" allUniqueName="[Datos1].[Resultado Fiscal (millones de US$)].[All]" dimensionUniqueName="[Datos1]" displayFolder="" count="0" memberValueDatatype="5" unbalanced="0"/>
    <cacheHierarchy uniqueName="[Datos1].[Resultado Fiscal anualizado (millones de US$)]" caption="Resultado Fiscal anualizado (millones de US$)" attribute="1" defaultMemberUniqueName="[Datos1].[Resultado Fiscal anualizado (millones de US$)].[All]" allUniqueName="[Datos1].[Resultado Fiscal anualizado (millones de US$)].[All]" dimensionUniqueName="[Datos1]" displayFolder="" count="0" memberValueDatatype="5" unbalanced="0"/>
    <cacheHierarchy uniqueName="[Datos1].[% Var interanual Resultado Fiscal]" caption="% Var interanual Resultado Fiscal" attribute="1" defaultMemberUniqueName="[Datos1].[% Var interanual Resultado Fiscal].[All]" allUniqueName="[Datos1].[% Var interanual Resultado Fiscal].[All]" dimensionUniqueName="[Datos1]" displayFolder="" count="0" memberValueDatatype="5" unbalanced="0"/>
    <cacheHierarchy uniqueName="[Datos1].[% Var acumulado Resultado Fiscal]" caption="% Var acumulado Resultado Fiscal" attribute="1" defaultMemberUniqueName="[Datos1].[% Var acumulado Resultado Fiscal].[All]" allUniqueName="[Datos1].[% Var acumulado Resultado Fiscal].[All]" dimensionUniqueName="[Datos1]" displayFolder="" count="0" memberValueDatatype="5" unbalanced="0"/>
    <cacheHierarchy uniqueName="[Datos1].[% Var anualizado Resultado Fiscal]" caption="% Var anualizado Resultado Fiscal" attribute="1" defaultMemberUniqueName="[Datos1].[% Var anualizado Resultado Fiscal].[All]" allUniqueName="[Datos1].[% Var anualizado Resultado Fiscal].[All]" dimensionUniqueName="[Datos1]" displayFolder="" count="0" memberValueDatatype="5" unbalanced="0"/>
    <cacheHierarchy uniqueName="[Datos1].[Resultado Fiscal (% del PIB)]" caption="Resultado Fiscal (% del PIB)" attribute="1" defaultMemberUniqueName="[Datos1].[Resultado Fiscal (% del PIB)].[All]" allUniqueName="[Datos1].[Resultado Fiscal (% del PIB)].[All]" dimensionUniqueName="[Datos1]" displayFolder="" count="0" memberValueDatatype="5" unbalanced="0"/>
    <cacheHierarchy uniqueName="[Datos1].[Resultado fiscal anualizado (% del PIB)]" caption="Resultado fiscal anualizado (% del PIB)" attribute="1" defaultMemberUniqueName="[Datos1].[Resultado fiscal anualizado (% del PIB)].[All]" allUniqueName="[Datos1].[Resultado fiscal anualizado (% del PIB)].[All]" dimensionUniqueName="[Datos1]" displayFolder="" count="0" memberValueDatatype="5" unbalanced="0"/>
    <cacheHierarchy uniqueName="[Datos1].[SSPP financiados con Ingresos Tributarios]" caption="SSPP financiados con Ingresos Tributarios" attribute="1" defaultMemberUniqueName="[Datos1].[SSPP financiados con Ingresos Tributarios].[All]" allUniqueName="[Datos1].[SSPP financiados con Ingresos Tributarios].[All]" dimensionUniqueName="[Datos1]" displayFolder="" count="0" memberValueDatatype="5" unbalanced="0"/>
    <cacheHierarchy uniqueName="[Datos1].[Binacionales]" caption="Binacionales" attribute="1" defaultMemberUniqueName="[Datos1].[Binacionales].[All]" allUniqueName="[Datos1].[Binacionales].[All]" dimensionUniqueName="[Datos1]" displayFolder="" count="0" memberValueDatatype="5" unbalanced="0"/>
    <cacheHierarchy uniqueName="[Datos1].[Resultado fiscal primario]" caption="Resultado fiscal primario" attribute="1" defaultMemberUniqueName="[Datos1].[Resultado fiscal primario].[All]" allUniqueName="[Datos1].[Resultado fiscal primario].[All]" dimensionUniqueName="[Datos1]" displayFolder="" count="0" memberValueDatatype="5" unbalanced="0"/>
    <cacheHierarchy uniqueName="[Datos1].[Resultado fiscal primario (% del PIB)]" caption="Resultado fiscal primario (% del PIB)" attribute="1" defaultMemberUniqueName="[Datos1].[Resultado fiscal primario (% del PIB)].[All]" allUniqueName="[Datos1].[Resultado fiscal primario (% del PIB)].[All]" dimensionUniqueName="[Datos1]" displayFolder="" count="0" memberValueDatatype="5" unbalanced="0"/>
    <cacheHierarchy uniqueName="[Datos1].[Salarios Ley de Emergencia]" caption="Salarios Ley de Emergencia" attribute="1" defaultMemberUniqueName="[Datos1].[Salarios Ley de Emergencia].[All]" allUniqueName="[Datos1].[Salarios Ley de Emergencia].[All]" dimensionUniqueName="[Datos1]" displayFolder="" count="0" memberValueDatatype="5" unbalanced="0"/>
    <cacheHierarchy uniqueName="[Datos1].[FFPP]" caption="FFPP" attribute="1" defaultMemberUniqueName="[Datos1].[FFPP].[All]" allUniqueName="[Datos1].[FFPP].[All]" dimensionUniqueName="[Datos1]" displayFolder="" count="0" memberValueDatatype="5" unbalanced="0"/>
    <cacheHierarchy uniqueName="[Datos1].[MEC]" caption="MEC" attribute="1" defaultMemberUniqueName="[Datos1].[MEC].[All]" allUniqueName="[Datos1].[MEC].[All]" dimensionUniqueName="[Datos1]" displayFolder="" count="0" memberValueDatatype="5" unbalanced="0"/>
    <cacheHierarchy uniqueName="[Datos1].[MSPBS]" caption="MSPBS" attribute="1" defaultMemberUniqueName="[Datos1].[MSPBS].[All]" allUniqueName="[Datos1].[MSPBS].[All]" dimensionUniqueName="[Datos1]" displayFolder="" count="0" memberValueDatatype="5" unbalanced="0"/>
    <cacheHierarchy uniqueName="[Datos1].[Hospital de Clínicas]" caption="Hospital de Clínicas" attribute="1" defaultMemberUniqueName="[Datos1].[Hospital de Clínicas].[All]" allUniqueName="[Datos1].[Hospital de Clínicas].[All]" dimensionUniqueName="[Datos1]" displayFolder="" count="0" memberValueDatatype="5" unbalanced="0"/>
    <cacheHierarchy uniqueName="[Datos1].[Resultado Operativo Primario]" caption="Resultado Operativo Primario" attribute="1" defaultMemberUniqueName="[Datos1].[Resultado Operativo Primario].[All]" allUniqueName="[Datos1].[Resultado Operativo Primario].[All]" dimensionUniqueName="[Datos1]" displayFolder="" count="0" memberValueDatatype="5" unbalanced="0"/>
    <cacheHierarchy uniqueName="[Datos1].[RON Primario (% del PIB)]" caption="RON Primario (% del PIB)" attribute="1" defaultMemberUniqueName="[Datos1].[RON Primario (% del PIB)].[All]" allUniqueName="[Datos1].[RON Primario (% del PIB)].[All]" dimensionUniqueName="[Datos1]" displayFolder="" count="0" memberValueDatatype="5" unbalanced="0"/>
    <cacheHierarchy uniqueName="[Datos1].[Gasto+Inversión]" caption="Gasto+Inversión" attribute="1" defaultMemberUniqueName="[Datos1].[Gasto+Inversión].[All]" allUniqueName="[Datos1].[Gasto+Inversión].[All]" dimensionUniqueName="[Datos1]" displayFolder="" count="0" memberValueDatatype="5" unbalanced="0"/>
    <cacheHierarchy uniqueName="[Datos1].[Gasto+Inversión (% PIB)]" caption="Gasto+Inversión (% PIB)" attribute="1" defaultMemberUniqueName="[Datos1].[Gasto+Inversión (% PIB)].[All]" allUniqueName="[Datos1].[Gasto+Inversión (% PIB)].[All]" dimensionUniqueName="[Datos1]" displayFolder="" count="0" memberValueDatatype="5" unbalanced="0"/>
    <cacheHierarchy uniqueName="[Datos1].[MH]" caption="MH" attribute="1" defaultMemberUniqueName="[Datos1].[MH].[All]" allUniqueName="[Datos1].[MH].[All]" dimensionUniqueName="[Datos1]" displayFolder="" count="0" memberValueDatatype="5" unbalanced="0"/>
    <cacheHierarchy uniqueName="[Datos1].[MJ]" caption="MJ" attribute="1" defaultMemberUniqueName="[Datos1].[MJ].[All]" allUniqueName="[Datos1].[MJ].[All]" dimensionUniqueName="[Datos1]" displayFolder="" count="0" memberValueDatatype="5" unbalanced="0"/>
    <cacheHierarchy uniqueName="[Datos1].[MTESS]" caption="MTESS" attribute="1" defaultMemberUniqueName="[Datos1].[MTESS].[All]" allUniqueName="[Datos1].[MTESS].[All]" dimensionUniqueName="[Datos1]" displayFolder="" count="0" memberValueDatatype="5" unbalanced="0"/>
    <cacheHierarchy uniqueName="[Meses].[Nro.]" caption="Nro." attribute="1" defaultMemberUniqueName="[Meses].[Nro.].[All]" allUniqueName="[Meses].[Nro.].[All]" dimensionUniqueName="[Meses]" displayFolder="" count="0" memberValueDatatype="20" unbalanced="0"/>
    <cacheHierarchy uniqueName="[Meses].[Mes]" caption="Mes" attribute="1" defaultMemberUniqueName="[Meses].[Mes].[All]" allUniqueName="[Meses].[Mes].[All]" dimensionUniqueName="[Meses]" displayFolder="" count="0" memberValueDatatype="130" unbalanced="0"/>
    <cacheHierarchy uniqueName="[Measures].[Ingreso total]" caption="Ingreso total" measure="1" displayFolder="" measureGroup="Datos1" count="0"/>
    <cacheHierarchy uniqueName="[Measures].[Ingreso periodo anterior]" caption="Ingreso periodo anterior" measure="1" displayFolder="" measureGroup="Datos1" count="0"/>
    <cacheHierarchy uniqueName="[Measures].[Resto]" caption="Resto" measure="1" displayFolder="" measureGroup="Datos1" count="0"/>
    <cacheHierarchy uniqueName="[Measures].[SSPP/Ingresos Tribuarios]" caption="SSPP/Ingresos Tribuarios" measure="1" displayFolder="" measureGroup="Datos1" count="0"/>
    <cacheHierarchy uniqueName="[Measures].[% Var ingreso total]" caption="% Var ingreso total" measure="1" displayFolder="" measureGroup="Datos1" count="0"/>
    <cacheHierarchy uniqueName="[Measures].[__XL_Count Datos1]" caption="__XL_Count Datos1" measure="1" displayFolder="" measureGroup="Datos1" count="0" hidden="1"/>
    <cacheHierarchy uniqueName="[Measures].[__XL_Count Calendario]" caption="__XL_Count Calendario" measure="1" displayFolder="" measureGroup="Calendario" count="0" hidden="1"/>
    <cacheHierarchy uniqueName="[Measures].[__XL_Count Tabla2]" caption="__XL_Count Tabla2" measure="1" displayFolder="" measureGroup="Meses" count="0" hidden="1"/>
    <cacheHierarchy uniqueName="[Measures].[__No hay medidas definidas]" caption="__No hay medidas definidas" measure="1" displayFolder="" count="0" hidden="1"/>
    <cacheHierarchy uniqueName="[Measures].[Suma de Ingreso Total (Recaudado)]" caption="Suma de Ingreso Total (Recaudado)" measure="1" displayFolder="" measureGroup="Datos1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Suma de Ingresos Tributarios]" caption="Suma de Ingresos Tributarios" measure="1" displayFolder="" measureGroup="Datos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uma de Binacionales]" caption="Suma de Binacionales" measure="1" displayFolder="" measureGroup="Datos1" count="0" hidden="1">
      <extLst>
        <ext xmlns:x15="http://schemas.microsoft.com/office/spreadsheetml/2010/11/main" uri="{B97F6D7D-B522-45F9-BDA1-12C45D357490}">
          <x15:cacheHierarchy aggregatedColumn="104"/>
        </ext>
      </extLst>
    </cacheHierarchy>
    <cacheHierarchy uniqueName="[Measures].[Suma de Presión Tributaria]" caption="Suma de Presión Tributaria" measure="1" displayFolder="" measureGroup="Datos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uma de SET]" caption="Suma de SET" measure="1" displayFolder="" measureGroup="Datos1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Suma de DNA]" caption="Suma de DNA" measure="1" displayFolder="" measureGroup="Datos1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Suma de % Var. Anualizado SET]" caption="Suma de % Var. Anualizado SET" measure="1" displayFolder="" measureGroup="Datos1" count="0" hidden="1">
      <extLst>
        <ext xmlns:x15="http://schemas.microsoft.com/office/spreadsheetml/2010/11/main" uri="{B97F6D7D-B522-45F9-BDA1-12C45D357490}">
          <x15:cacheHierarchy aggregatedColumn="30"/>
        </ext>
      </extLst>
    </cacheHierarchy>
    <cacheHierarchy uniqueName="[Measures].[Suma de % Var. Anualizado DNA]" caption="Suma de % Var. Anualizado DNA" measure="1" displayFolder="" measureGroup="Datos1" count="0" hidden="1">
      <extLst>
        <ext xmlns:x15="http://schemas.microsoft.com/office/spreadsheetml/2010/11/main" uri="{B97F6D7D-B522-45F9-BDA1-12C45D357490}">
          <x15:cacheHierarchy aggregatedColumn="34"/>
        </ext>
      </extLst>
    </cacheHierarchy>
    <cacheHierarchy uniqueName="[Measures].[Suma de Itaipú (millones de US$)]" caption="Suma de Itaipú (millones de US$)" measure="1" displayFolder="" measureGroup="Datos1" count="0" hidden="1">
      <extLst>
        <ext xmlns:x15="http://schemas.microsoft.com/office/spreadsheetml/2010/11/main" uri="{B97F6D7D-B522-45F9-BDA1-12C45D357490}">
          <x15:cacheHierarchy aggregatedColumn="43"/>
        </ext>
      </extLst>
    </cacheHierarchy>
    <cacheHierarchy uniqueName="[Measures].[Suma de Yacyretá (en millones de US$)]" caption="Suma de Yacyretá (en millones de US$)" measure="1" displayFolder="" measureGroup="Datos1" count="0" hidden="1">
      <extLst>
        <ext xmlns:x15="http://schemas.microsoft.com/office/spreadsheetml/2010/11/main" uri="{B97F6D7D-B522-45F9-BDA1-12C45D357490}">
          <x15:cacheHierarchy aggregatedColumn="46"/>
        </ext>
      </extLst>
    </cacheHierarchy>
    <cacheHierarchy uniqueName="[Measures].[Suma de Gasto Total (Obligado)]" caption="Suma de Gasto Total (Obligado)" measure="1" displayFolder="" measureGroup="Datos1" count="0" hidden="1">
      <extLst>
        <ext xmlns:x15="http://schemas.microsoft.com/office/spreadsheetml/2010/11/main" uri="{B97F6D7D-B522-45F9-BDA1-12C45D357490}">
          <x15:cacheHierarchy aggregatedColumn="49"/>
        </ext>
      </extLst>
    </cacheHierarchy>
    <cacheHierarchy uniqueName="[Measures].[Suma de Remuneración a los Empleados]" caption="Suma de Remuneración a los Empleados" measure="1" displayFolder="" measureGroup="Datos1" count="0" hidden="1">
      <extLst>
        <ext xmlns:x15="http://schemas.microsoft.com/office/spreadsheetml/2010/11/main" uri="{B97F6D7D-B522-45F9-BDA1-12C45D357490}">
          <x15:cacheHierarchy aggregatedColumn="56"/>
        </ext>
      </extLst>
    </cacheHierarchy>
    <cacheHierarchy uniqueName="[Measures].[Suma de Uso de Bienes y Servicios]" caption="Suma de Uso de Bienes y Servicios" measure="1" displayFolder="" measureGroup="Datos1" count="0" hidden="1">
      <extLst>
        <ext xmlns:x15="http://schemas.microsoft.com/office/spreadsheetml/2010/11/main" uri="{B97F6D7D-B522-45F9-BDA1-12C45D357490}">
          <x15:cacheHierarchy aggregatedColumn="64"/>
        </ext>
      </extLst>
    </cacheHierarchy>
    <cacheHierarchy uniqueName="[Measures].[Suma de Intereses]" caption="Suma de Intereses" measure="1" displayFolder="" measureGroup="Datos1" count="0" hidden="1">
      <extLst>
        <ext xmlns:x15="http://schemas.microsoft.com/office/spreadsheetml/2010/11/main" uri="{B97F6D7D-B522-45F9-BDA1-12C45D357490}">
          <x15:cacheHierarchy aggregatedColumn="65"/>
        </ext>
      </extLst>
    </cacheHierarchy>
    <cacheHierarchy uniqueName="[Measures].[Suma de Donaciones (Gasto)]" caption="Suma de Donaciones (Gasto)" measure="1" displayFolder="" measureGroup="Datos1" count="0" hidden="1">
      <extLst>
        <ext xmlns:x15="http://schemas.microsoft.com/office/spreadsheetml/2010/11/main" uri="{B97F6D7D-B522-45F9-BDA1-12C45D357490}">
          <x15:cacheHierarchy aggregatedColumn="68"/>
        </ext>
      </extLst>
    </cacheHierarchy>
    <cacheHierarchy uniqueName="[Measures].[Suma de Prestaciones Sociales]" caption="Suma de Prestaciones Sociales" measure="1" displayFolder="" measureGroup="Datos1" count="0" hidden="1">
      <extLst>
        <ext xmlns:x15="http://schemas.microsoft.com/office/spreadsheetml/2010/11/main" uri="{B97F6D7D-B522-45F9-BDA1-12C45D357490}">
          <x15:cacheHierarchy aggregatedColumn="69"/>
        </ext>
      </extLst>
    </cacheHierarchy>
    <cacheHierarchy uniqueName="[Measures].[Suma de Otros Gastos]" caption="Suma de Otros Gastos" measure="1" displayFolder="" measureGroup="Datos1" count="0" hidden="1">
      <extLst>
        <ext xmlns:x15="http://schemas.microsoft.com/office/spreadsheetml/2010/11/main" uri="{B97F6D7D-B522-45F9-BDA1-12C45D357490}">
          <x15:cacheHierarchy aggregatedColumn="70"/>
        </ext>
      </extLst>
    </cacheHierarchy>
    <cacheHierarchy uniqueName="[Measures].[Suma de RON (% del PIB)]" caption="Suma de RON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77"/>
        </ext>
      </extLst>
    </cacheHierarchy>
    <cacheHierarchy uniqueName="[Measures].[Suma de MOPC (mm US$)]" caption="Suma de MOPC (mm US$)" measure="1" displayFolder="" measureGroup="Datos1" count="0" hidden="1">
      <extLst>
        <ext xmlns:x15="http://schemas.microsoft.com/office/spreadsheetml/2010/11/main" uri="{B97F6D7D-B522-45F9-BDA1-12C45D357490}">
          <x15:cacheHierarchy aggregatedColumn="90"/>
        </ext>
      </extLst>
    </cacheHierarchy>
    <cacheHierarchy uniqueName="[Measures].[Suma de Otras entidades (mm US$)]" caption="Suma de Otras entidades (mm US$)" measure="1" displayFolder="" measureGroup="Datos1" count="0" hidden="1">
      <extLst>
        <ext xmlns:x15="http://schemas.microsoft.com/office/spreadsheetml/2010/11/main" uri="{B97F6D7D-B522-45F9-BDA1-12C45D357490}">
          <x15:cacheHierarchy aggregatedColumn="92"/>
        </ext>
      </extLst>
    </cacheHierarchy>
    <cacheHierarchy uniqueName="[Measures].[Suma de ANANF (mm US$)]" caption="Suma de ANANF (mm US$)" measure="1" displayFolder="" measureGroup="Datos1" count="0" hidden="1">
      <extLst>
        <ext xmlns:x15="http://schemas.microsoft.com/office/spreadsheetml/2010/11/main" uri="{B97F6D7D-B522-45F9-BDA1-12C45D357490}">
          <x15:cacheHierarchy aggregatedColumn="85"/>
        </ext>
      </extLst>
    </cacheHierarchy>
    <cacheHierarchy uniqueName="[Measures].[Suma de Resultado Fiscal (% del PIB)]" caption="Suma de Resultado Fiscal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01"/>
        </ext>
      </extLst>
    </cacheHierarchy>
    <cacheHierarchy uniqueName="[Measures].[Suma de SSPP financiados con Ingresos Tributarios]" caption="Suma de SSPP financiados con Ingresos Tributarios" measure="1" displayFolder="" measureGroup="Datos1" count="0" hidden="1">
      <extLst>
        <ext xmlns:x15="http://schemas.microsoft.com/office/spreadsheetml/2010/11/main" uri="{B97F6D7D-B522-45F9-BDA1-12C45D357490}">
          <x15:cacheHierarchy aggregatedColumn="103"/>
        </ext>
      </extLst>
    </cacheHierarchy>
    <cacheHierarchy uniqueName="[Measures].[Suma de Resultado fiscal primario (% del PIB)]" caption="Suma de Resultado fiscal primari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06"/>
        </ext>
      </extLst>
    </cacheHierarchy>
    <cacheHierarchy uniqueName="[Measures].[Suma de RON anualizado (% del PIB)]" caption="Suma de RON anualizad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78"/>
        </ext>
      </extLst>
    </cacheHierarchy>
    <cacheHierarchy uniqueName="[Measures].[Suma de ANANF anualizado (% del PIB)]" caption="Suma de ANANF anualizad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88"/>
        </ext>
      </extLst>
    </cacheHierarchy>
    <cacheHierarchy uniqueName="[Measures].[Suma de Resultado fiscal anualizado (% del PIB)]" caption="Suma de Resultado fiscal anualizad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02"/>
        </ext>
      </extLst>
    </cacheHierarchy>
    <cacheHierarchy uniqueName="[Measures].[Suma de ANANF (% del PIB)]" caption="Suma de ANANF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86"/>
        </ext>
      </extLst>
    </cacheHierarchy>
    <cacheHierarchy uniqueName="[Measures].[Suma de IT Suma 12 meses]" caption="Suma de IT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Suma de Tributarios suma 12 meses]" caption="Suma de Tributarios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  <cacheHierarchy uniqueName="[Measures].[Suma de SET suma 12 meses]" caption="Suma de SET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Suma de DNA suma 12 meses]" caption="Suma de DNA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33"/>
        </ext>
      </extLst>
    </cacheHierarchy>
    <cacheHierarchy uniqueName="[Measures].[Suma de Gasto Total suma 12 meses]" caption="Suma de Gasto Total suma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52"/>
        </ext>
      </extLst>
    </cacheHierarchy>
    <cacheHierarchy uniqueName="[Measures].[Suma de RON acumulado 12 meses]" caption="Suma de RON acumulado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73"/>
        </ext>
      </extLst>
    </cacheHierarchy>
    <cacheHierarchy uniqueName="[Measures].[Suma de ANANF acumulado 12 meses]" caption="Suma de ANANF acumulado 12 meses" measure="1" displayFolder="" measureGroup="Datos1" count="0" hidden="1">
      <extLst>
        <ext xmlns:x15="http://schemas.microsoft.com/office/spreadsheetml/2010/11/main" uri="{B97F6D7D-B522-45F9-BDA1-12C45D357490}">
          <x15:cacheHierarchy aggregatedColumn="81"/>
        </ext>
      </extLst>
    </cacheHierarchy>
    <cacheHierarchy uniqueName="[Measures].[Suma de Resultado fiscal anualizado]" caption="Suma de Resultado fiscal anualizado" measure="1" displayFolder="" measureGroup="Datos1" count="0" hidden="1">
      <extLst>
        <ext xmlns:x15="http://schemas.microsoft.com/office/spreadsheetml/2010/11/main" uri="{B97F6D7D-B522-45F9-BDA1-12C45D357490}">
          <x15:cacheHierarchy aggregatedColumn="95"/>
        </ext>
      </extLst>
    </cacheHierarchy>
    <cacheHierarchy uniqueName="[Measures].[Suma de % Var interanual]" caption="Suma de % Var interanual" measure="1" displayFolder="" measureGroup="Datos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a de % Var. Interanual Tributarios]" caption="Suma de % Var. Interanual Tributarios" measure="1" displayFolder="" measureGroup="Datos1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a de % Var. Interanual Remun.]" caption="Suma de % Var. Interanual Remun." measure="1" displayFolder="" measureGroup="Datos1" count="0" hidden="1">
      <extLst>
        <ext xmlns:x15="http://schemas.microsoft.com/office/spreadsheetml/2010/11/main" uri="{B97F6D7D-B522-45F9-BDA1-12C45D357490}">
          <x15:cacheHierarchy aggregatedColumn="59"/>
        </ext>
      </extLst>
    </cacheHierarchy>
    <cacheHierarchy uniqueName="[Measures].[Suma de % Var. Acumulado Remun.]" caption="Suma de % Var. Acumulado Remun." measure="1" displayFolder="" measureGroup="Datos1" count="0" hidden="1">
      <extLst>
        <ext xmlns:x15="http://schemas.microsoft.com/office/spreadsheetml/2010/11/main" uri="{B97F6D7D-B522-45F9-BDA1-12C45D357490}">
          <x15:cacheHierarchy aggregatedColumn="60"/>
        </ext>
      </extLst>
    </cacheHierarchy>
    <cacheHierarchy uniqueName="[Measures].[Suma de Sueldos]" caption="Suma de Sueldos" measure="1" displayFolder="" measureGroup="Datos1" count="0" hidden="1">
      <extLst>
        <ext xmlns:x15="http://schemas.microsoft.com/office/spreadsheetml/2010/11/main" uri="{B97F6D7D-B522-45F9-BDA1-12C45D357490}">
          <x15:cacheHierarchy aggregatedColumn="62"/>
        </ext>
      </extLst>
    </cacheHierarchy>
    <cacheHierarchy uniqueName="[Measures].[Suma de Otras remuneraciones]" caption="Suma de Otras remuneraciones" measure="1" displayFolder="" measureGroup="Datos1" count="0" hidden="1">
      <extLst>
        <ext xmlns:x15="http://schemas.microsoft.com/office/spreadsheetml/2010/11/main" uri="{B97F6D7D-B522-45F9-BDA1-12C45D357490}">
          <x15:cacheHierarchy aggregatedColumn="63"/>
        </ext>
      </extLst>
    </cacheHierarchy>
    <cacheHierarchy uniqueName="[Measures].[Suma de Salarios Ley de Emergencia]" caption="Suma de Salarios Ley de Emergencia" measure="1" displayFolder="" measureGroup="Datos1" count="0" hidden="1">
      <extLst>
        <ext xmlns:x15="http://schemas.microsoft.com/office/spreadsheetml/2010/11/main" uri="{B97F6D7D-B522-45F9-BDA1-12C45D357490}">
          <x15:cacheHierarchy aggregatedColumn="107"/>
        </ext>
      </extLst>
    </cacheHierarchy>
    <cacheHierarchy uniqueName="[Measures].[Suma de FFPP]" caption="Suma de FFPP" measure="1" displayFolder="" measureGroup="Datos1" count="0" hidden="1">
      <extLst>
        <ext xmlns:x15="http://schemas.microsoft.com/office/spreadsheetml/2010/11/main" uri="{B97F6D7D-B522-45F9-BDA1-12C45D357490}">
          <x15:cacheHierarchy aggregatedColumn="108"/>
        </ext>
      </extLst>
    </cacheHierarchy>
    <cacheHierarchy uniqueName="[Measures].[Suma de MEC]" caption="Suma de MEC" measure="1" displayFolder="" measureGroup="Datos1" count="0" hidden="1">
      <extLst>
        <ext xmlns:x15="http://schemas.microsoft.com/office/spreadsheetml/2010/11/main" uri="{B97F6D7D-B522-45F9-BDA1-12C45D357490}">
          <x15:cacheHierarchy aggregatedColumn="109"/>
        </ext>
      </extLst>
    </cacheHierarchy>
    <cacheHierarchy uniqueName="[Measures].[Suma de MSPBS]" caption="Suma de MSPBS" measure="1" displayFolder="" measureGroup="Datos1" count="0" hidden="1">
      <extLst>
        <ext xmlns:x15="http://schemas.microsoft.com/office/spreadsheetml/2010/11/main" uri="{B97F6D7D-B522-45F9-BDA1-12C45D357490}">
          <x15:cacheHierarchy aggregatedColumn="110"/>
        </ext>
      </extLst>
    </cacheHierarchy>
    <cacheHierarchy uniqueName="[Measures].[Suma de Hospital de Clínicas]" caption="Suma de Hospital de Clínicas" measure="1" displayFolder="" measureGroup="Datos1" count="0" hidden="1">
      <extLst>
        <ext xmlns:x15="http://schemas.microsoft.com/office/spreadsheetml/2010/11/main" uri="{B97F6D7D-B522-45F9-BDA1-12C45D357490}">
          <x15:cacheHierarchy aggregatedColumn="111"/>
        </ext>
      </extLst>
    </cacheHierarchy>
    <cacheHierarchy uniqueName="[Measures].[Suma de % Var interanual ANANF]" caption="Suma de % Var interanual ANANF" measure="1" displayFolder="" measureGroup="Datos1" count="0" hidden="1">
      <extLst>
        <ext xmlns:x15="http://schemas.microsoft.com/office/spreadsheetml/2010/11/main" uri="{B97F6D7D-B522-45F9-BDA1-12C45D357490}">
          <x15:cacheHierarchy aggregatedColumn="82"/>
        </ext>
      </extLst>
    </cacheHierarchy>
    <cacheHierarchy uniqueName="[Measures].[Suma de Ingreso Total (% del PIB)]" caption="Suma de Ingreso Total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de Gasto Total (% del PIB)]" caption="Suma de Gasto Total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50"/>
        </ext>
      </extLst>
    </cacheHierarchy>
    <cacheHierarchy uniqueName="[Measures].[Suma de RON Primario (% del PIB)]" caption="Suma de RON Primario (% del PIB)" measure="1" displayFolder="" measureGroup="Datos1" count="0" hidden="1">
      <extLst>
        <ext xmlns:x15="http://schemas.microsoft.com/office/spreadsheetml/2010/11/main" uri="{B97F6D7D-B522-45F9-BDA1-12C45D357490}">
          <x15:cacheHierarchy aggregatedColumn="113"/>
        </ext>
      </extLst>
    </cacheHierarchy>
    <cacheHierarchy uniqueName="[Measures].[Suma de Gasto+Inversión (% PIB)]" caption="Suma de Gasto+Inversión (% PIB)" measure="1" displayFolder="" measureGroup="Datos1" count="0" hidden="1">
      <extLst>
        <ext xmlns:x15="http://schemas.microsoft.com/office/spreadsheetml/2010/11/main" uri="{B97F6D7D-B522-45F9-BDA1-12C45D357490}">
          <x15:cacheHierarchy aggregatedColumn="115"/>
        </ext>
      </extLst>
    </cacheHierarchy>
    <cacheHierarchy uniqueName="[Measures].[Suma de % Var. Interanual SET]" caption="Suma de % Var. Interanual SET" measure="1" displayFolder="" measureGroup="Datos1" count="0" hidden="1">
      <extLst>
        <ext xmlns:x15="http://schemas.microsoft.com/office/spreadsheetml/2010/11/main" uri="{B97F6D7D-B522-45F9-BDA1-12C45D357490}">
          <x15:cacheHierarchy aggregatedColumn="31"/>
        </ext>
      </extLst>
    </cacheHierarchy>
    <cacheHierarchy uniqueName="[Measures].[Suma de % Var. Interanual DNA]" caption="Suma de % Var. Interanual DNA" measure="1" displayFolder="" measureGroup="Datos1" count="0" hidden="1">
      <extLst>
        <ext xmlns:x15="http://schemas.microsoft.com/office/spreadsheetml/2010/11/main" uri="{B97F6D7D-B522-45F9-BDA1-12C45D357490}">
          <x15:cacheHierarchy aggregatedColumn="35"/>
        </ext>
      </extLst>
    </cacheHierarchy>
    <cacheHierarchy uniqueName="[Measures].[Suma de Resultado Fiscal (millones de US$)]" caption="Suma de Resultado Fiscal (millones de US$)" measure="1" displayFolder="" measureGroup="Datos1" count="0" hidden="1">
      <extLst>
        <ext xmlns:x15="http://schemas.microsoft.com/office/spreadsheetml/2010/11/main" uri="{B97F6D7D-B522-45F9-BDA1-12C45D357490}">
          <x15:cacheHierarchy aggregatedColumn="96"/>
        </ext>
      </extLst>
    </cacheHierarchy>
    <cacheHierarchy uniqueName="[Measures].[Suma de Contribuciones Sociales]" caption="Suma de Contribuciones Sociales" measure="1" displayFolder="" measureGroup="Datos1" count="0" hidden="1">
      <extLst>
        <ext xmlns:x15="http://schemas.microsoft.com/office/spreadsheetml/2010/11/main" uri="{B97F6D7D-B522-45F9-BDA1-12C45D357490}">
          <x15:cacheHierarchy aggregatedColumn="36"/>
        </ext>
      </extLst>
    </cacheHierarchy>
    <cacheHierarchy uniqueName="[Measures].[Suma de Donaciones]" caption="Suma de Donaciones" measure="1" displayFolder="" measureGroup="Datos1" count="0" hidden="1">
      <extLst>
        <ext xmlns:x15="http://schemas.microsoft.com/office/spreadsheetml/2010/11/main" uri="{B97F6D7D-B522-45F9-BDA1-12C45D357490}">
          <x15:cacheHierarchy aggregatedColumn="38"/>
        </ext>
      </extLst>
    </cacheHierarchy>
    <cacheHierarchy uniqueName="[Measures].[Suma de Otros Ingresos]" caption="Suma de Otros Ingresos" measure="1" displayFolder="" measureGroup="Datos1" count="0" hidden="1">
      <extLst>
        <ext xmlns:x15="http://schemas.microsoft.com/office/spreadsheetml/2010/11/main" uri="{B97F6D7D-B522-45F9-BDA1-12C45D357490}">
          <x15:cacheHierarchy aggregatedColumn="40"/>
        </ext>
      </extLst>
    </cacheHierarchy>
    <cacheHierarchy uniqueName="[Measures].[Suma de Adquisición Neta de Activos no Financieros]" caption="Suma de Adquisición Neta de Activos no Financieros" measure="1" displayFolder="" measureGroup="Datos1" count="0" hidden="1">
      <extLst>
        <ext xmlns:x15="http://schemas.microsoft.com/office/spreadsheetml/2010/11/main" uri="{B97F6D7D-B522-45F9-BDA1-12C45D357490}">
          <x15:cacheHierarchy aggregatedColumn="79"/>
        </ext>
      </extLst>
    </cacheHierarchy>
    <cacheHierarchy uniqueName="[Measures].[Suma de MOPC]" caption="Suma de MOPC" measure="1" displayFolder="" measureGroup="Datos1" count="0" hidden="1">
      <extLst>
        <ext xmlns:x15="http://schemas.microsoft.com/office/spreadsheetml/2010/11/main" uri="{B97F6D7D-B522-45F9-BDA1-12C45D357490}">
          <x15:cacheHierarchy aggregatedColumn="89"/>
        </ext>
      </extLst>
    </cacheHierarchy>
    <cacheHierarchy uniqueName="[Measures].[Suma de MH]" caption="Suma de MH" measure="1" displayFolder="" measureGroup="Datos1" count="0" hidden="1">
      <extLst>
        <ext xmlns:x15="http://schemas.microsoft.com/office/spreadsheetml/2010/11/main" uri="{B97F6D7D-B522-45F9-BDA1-12C45D357490}">
          <x15:cacheHierarchy aggregatedColumn="116"/>
        </ext>
      </extLst>
    </cacheHierarchy>
    <cacheHierarchy uniqueName="[Measures].[Suma de MJ]" caption="Suma de MJ" measure="1" displayFolder="" measureGroup="Datos1" count="0" hidden="1">
      <extLst>
        <ext xmlns:x15="http://schemas.microsoft.com/office/spreadsheetml/2010/11/main" uri="{B97F6D7D-B522-45F9-BDA1-12C45D357490}">
          <x15:cacheHierarchy aggregatedColumn="117"/>
        </ext>
      </extLst>
    </cacheHierarchy>
    <cacheHierarchy uniqueName="[Measures].[Suma de MTESS]" caption="Suma de MTESS" measure="1" displayFolder="" measureGroup="Datos1" count="0" hidden="1">
      <extLst>
        <ext xmlns:x15="http://schemas.microsoft.com/office/spreadsheetml/2010/11/main" uri="{B97F6D7D-B522-45F9-BDA1-12C45D357490}">
          <x15:cacheHierarchy aggregatedColumn="118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799627930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Gasto_total" cacheId="8" applyNumberFormats="0" applyBorderFormats="0" applyFontFormats="0" applyPatternFormats="0" applyAlignmentFormats="0" applyWidthHeightFormats="1" dataCaption="Valores" tag="3c110010-472b-4644-bfbf-baafeb04e033" updatedVersion="6" minRefreshableVersion="3" useAutoFormatting="1" rowGrandTotals="0" colGrandTotals="0" itemPrintTitles="1" createdVersion="6" indent="0" outline="1" outlineData="1" multipleFieldFilters="0">
  <location ref="B34:I37" firstHeaderRow="0" firstDataRow="1" firstDataCol="1" rowPageCount="1" colPageCount="1"/>
  <pivotFields count="9">
    <pivotField axis="axisRow" allDrilled="1" subtotalTop="0" showAll="0" dataSourceSort="1" defaultSubtotal="0" defaultAttributeDrillState="1">
      <items count="3">
        <item s="1" x="0"/>
        <item s="1" x="1"/>
        <item s="1" x="2"/>
      </items>
    </pivotField>
    <pivotField axis="axisPage" allDrilled="1" subtotalTop="0" showAll="0" dataSourceSort="1" defaultSubtotal="0" defaultAttributeDrillState="1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3">
    <i>
      <x/>
    </i>
    <i>
      <x v="1"/>
    </i>
    <i>
      <x v="2"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1" hier="4" name="[Calendario].[Mes].&amp;[enero]" cap="enero"/>
  </pageFields>
  <dataFields count="7">
    <dataField name="Gasto Total " fld="2" baseField="0" baseItem="0" numFmtId="167"/>
    <dataField name="Remun. " fld="3" baseField="0" baseItem="0" numFmtId="167"/>
    <dataField name="Uso de ByS " fld="4" baseField="0" baseItem="2" numFmtId="167"/>
    <dataField name="Intereses " fld="6" baseField="0" baseItem="0" numFmtId="167"/>
    <dataField name="Donaciones " fld="5" baseField="0" baseItem="0" numFmtId="167"/>
    <dataField name="P. Sociales " fld="7" baseField="0" baseItem="0" numFmtId="167"/>
    <dataField name="Otros Gtos. " fld="8" baseField="0" baseItem="0" numFmtId="167"/>
  </dataFields>
  <pivotHierarchies count="193">
    <pivotHierarchy dragToData="1"/>
    <pivotHierarchy dragToData="1"/>
    <pivotHierarchy dragToData="1"/>
    <pivotHierarchy/>
    <pivotHierarchy multipleItemSelectionAllowed="1" dragToData="1">
      <members count="7" level="1">
        <member name="[Calendario].[Mes].&amp;[abril]"/>
        <member name="[Calendario].[Mes].&amp;[enero]"/>
        <member name="[Calendario].[Mes].&amp;[febrero]"/>
        <member name="[Calendario].[Mes].&amp;[julio]"/>
        <member name="[Calendario].[Mes].&amp;[junio]"/>
        <member name="[Calendario].[Mes].&amp;[marzo]"/>
        <member name="[Calendario].[Mes].&amp;[mayo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Gasto Total "/>
    <pivotHierarchy dragToData="1" caption="Remun. "/>
    <pivotHierarchy dragToData="1" caption="Uso de ByS "/>
    <pivotHierarchy dragToData="1" caption="Intereses "/>
    <pivotHierarchy dragToData="1" caption="Donaciones "/>
    <pivotHierarchy dragToData="1" caption="P. Sociales "/>
    <pivotHierarchy dragToData="1" caption="Otros Gtos. "/>
    <pivotHierarchy dragToData="1"/>
    <pivotHierarchy dragToData="1"/>
    <pivotHierarchy dragToData="1"/>
    <pivotHierarchy dragToData="1"/>
    <pivotHierarchy dragToData="1" caption="Resultado Fiscal (% del PIB) 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Resultado Fiscal (millones de US$) 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endario]"/>
        <x15:activeTabTopLevelEntity name="[Datos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name="Ingreso_acum" cacheId="9" applyNumberFormats="0" applyBorderFormats="0" applyFontFormats="0" applyPatternFormats="0" applyAlignmentFormats="0" applyWidthHeightFormats="1" dataCaption="Valores" tag="7f522255-0efd-4962-b8d8-1721053c50c6" updatedVersion="6" minRefreshableVersion="3" useAutoFormatting="1" rowGrandTotals="0" colGrandTotals="0" itemPrintTitles="1" createdVersion="6" indent="0" outline="1" outlineData="1" multipleFieldFilters="0">
  <location ref="B24:I27" firstHeaderRow="0" firstDataRow="1" firstDataCol="1" rowPageCount="1" colPageCount="1"/>
  <pivotFields count="9">
    <pivotField axis="axisRow" allDrilled="1" subtotalTop="0" showAll="0" dataSourceSort="1" defaultSubtotal="0" defaultAttributeDrillState="1">
      <items count="3">
        <item s="1" x="0"/>
        <item s="1" x="1"/>
        <item s="1" x="2"/>
      </items>
    </pivotField>
    <pivotField axis="axisPage" allDrilled="1" subtotalTop="0" showAll="0" dataSourceSort="1" defaultSubtotal="0" defaultAttributeDrillState="1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3">
    <i>
      <x/>
    </i>
    <i>
      <x v="1"/>
    </i>
    <i>
      <x v="2"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1" hier="4" name="[Calendario].[Mes].&amp;[enero]" cap="enero"/>
  </pageFields>
  <dataFields count="7">
    <dataField name="Ingreso Total " fld="2" baseField="0" baseItem="0" numFmtId="167"/>
    <dataField name="Ingresos Tributarios " fld="3" baseField="0" baseItem="0" numFmtId="167"/>
    <dataField name="SET " fld="4" baseField="0" baseItem="0" numFmtId="167"/>
    <dataField name="DNA " fld="5" baseField="0" baseItem="0" numFmtId="167"/>
    <dataField name="Contrib. Sociales " fld="6" baseField="0" baseItem="0" numFmtId="167"/>
    <dataField name="Donaciones " fld="7" baseField="0" baseItem="0" numFmtId="167"/>
    <dataField name="Otros Ingresos " fld="8" baseField="0" baseItem="0" numFmtId="167"/>
  </dataFields>
  <pivotHierarchies count="193">
    <pivotHierarchy dragToData="1"/>
    <pivotHierarchy dragToData="1"/>
    <pivotHierarchy dragToData="1"/>
    <pivotHierarchy/>
    <pivotHierarchy multipleItemSelectionAllowed="1" dragToData="1">
      <members count="7" level="1">
        <member name="[Calendario].[Mes].&amp;[abril]"/>
        <member name="[Calendario].[Mes].&amp;[enero]"/>
        <member name="[Calendario].[Mes].&amp;[febrero]"/>
        <member name="[Calendario].[Mes].&amp;[julio]"/>
        <member name="[Calendario].[Mes].&amp;[junio]"/>
        <member name="[Calendario].[Mes].&amp;[marzo]"/>
        <member name="[Calendario].[Mes].&amp;[mayo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Ingreso Total "/>
    <pivotHierarchy dragToData="1" caption="Ingresos Tributarios "/>
    <pivotHierarchy dragToData="1"/>
    <pivotHierarchy dragToData="1"/>
    <pivotHierarchy dragToData="1" caption="SET "/>
    <pivotHierarchy dragToData="1" caption="DNA 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Resultado Fiscal (% del PIB) 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Resultado Fiscal (millones de US$) "/>
    <pivotHierarchy dragToData="1" caption="Contrib. Sociales "/>
    <pivotHierarchy dragToData="1" caption="Donaciones "/>
    <pivotHierarchy dragToData="1" caption="Otros Ingresos 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endario]"/>
        <x15:activeTabTopLevelEntity name="[Datos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name="Result anualizado" cacheId="11" applyNumberFormats="0" applyBorderFormats="0" applyFontFormats="0" applyPatternFormats="0" applyAlignmentFormats="0" applyWidthHeightFormats="1" dataCaption="Valores" tag="f7802a70-d9ad-47c0-b97f-1d3d15fcc6de" updatedVersion="6" minRefreshableVersion="3" useAutoFormatting="1" rowGrandTotals="0" colGrandTotals="0" itemPrintTitles="1" createdVersion="6" indent="0" compact="0" compactData="0" multipleFieldFilters="0">
  <location ref="K4:N25" firstHeaderRow="0" firstDataRow="1" firstDataCol="2" rowPageCount="1" colPageCount="1"/>
  <pivotFields count="5">
    <pivotField axis="axisRow" compact="0" allDrilled="1" outline="0" showAll="0" dataSourceSort="1" defaultSubtotal="0" defaultAttributeDrillState="1">
      <items count="3">
        <item s="1" x="0"/>
        <item s="1" x="1"/>
        <item s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howAll="0" dataSourceSort="1" defaultSubtotal="0" defaultAttributeDrillState="1">
      <items count="6">
        <item s="1" x="0"/>
        <item s="1" x="1"/>
        <item s="1" x="2"/>
        <item s="1" x="3"/>
        <item s="1" x="4"/>
        <item s="1"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sortType="descending" defaultSubtotal="0" defaultAttributeDrillState="1">
      <items count="7">
        <item x="6"/>
        <item x="5"/>
        <item x="4"/>
        <item x="3"/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3"/>
  </rowFields>
  <rowItems count="2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</rowItems>
  <colFields count="1">
    <field x="-2"/>
  </colFields>
  <colItems count="2">
    <i>
      <x/>
    </i>
    <i i="1">
      <x v="1"/>
    </i>
  </colItems>
  <pageFields count="1">
    <pageField fld="1" hier="4" name="[Calendario].[Mes].&amp;[enero]" cap="enero"/>
  </pageFields>
  <dataFields count="2">
    <dataField name="Resultado anualizado (% PIB)" fld="2" baseField="1" baseItem="1" numFmtId="167"/>
    <dataField name="Inversión anualizada (% PIB) " fld="4" baseField="3" baseItem="0" numFmtId="167"/>
  </dataFields>
  <pivotHierarchies count="193">
    <pivotHierarchy dragToData="1"/>
    <pivotHierarchy dragToData="1"/>
    <pivotHierarchy dragToData="1"/>
    <pivotHierarchy/>
    <pivotHierarchy multipleItemSelectionAllowed="1" dragToData="1">
      <members count="7" level="1">
        <member name=""/>
        <member name=""/>
        <member name=""/>
        <member name="[Calendario].[Mes].&amp;[julio]"/>
        <member name=""/>
        <member name=""/>
        <member name="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Inversión anualizada (% PIB) "/>
    <pivotHierarchy dragToData="1" caption="Resultado anualizado (% PIB)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Resultado Fiscal (millones de US$) 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1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Calendario]"/>
        <x15:activeTabTopLevelEntity name="[Datos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name="Result%PIB" cacheId="12" applyNumberFormats="0" applyBorderFormats="0" applyFontFormats="0" applyPatternFormats="0" applyAlignmentFormats="0" applyWidthHeightFormats="1" dataCaption="Valores" tag="076d44d1-77eb-4299-83c2-f7235479d0f7" updatedVersion="6" minRefreshableVersion="3" useAutoFormatting="1" rowGrandTotals="0" colGrandTotals="0" itemPrintTitles="1" createdVersion="6" indent="0" outline="1" outlineData="1" multipleFieldFilters="0">
  <location ref="B14:C17" firstHeaderRow="1" firstDataRow="1" firstDataCol="1" rowPageCount="1" colPageCount="1"/>
  <pivotFields count="3">
    <pivotField axis="axisRow" allDrilled="1" subtotalTop="0" showAll="0" dataSourceSort="1" defaultSubtotal="0" defaultAttributeDrillState="1">
      <items count="3">
        <item s="1" x="0"/>
        <item s="1" x="1"/>
        <item s="1" x="2"/>
      </items>
    </pivotField>
    <pivotField axis="axisPage" allDrilled="1" subtotalTop="0" showAll="0" dataSourceSort="1" defaultSubtotal="0" defaultAttributeDrillState="1"/>
    <pivotField dataField="1" subtotalTop="0" showAll="0" defaultSubtotal="0"/>
  </pivotFields>
  <rowFields count="1">
    <field x="0"/>
  </rowFields>
  <rowItems count="3">
    <i>
      <x/>
    </i>
    <i>
      <x v="1"/>
    </i>
    <i>
      <x v="2"/>
    </i>
  </rowItems>
  <colItems count="1">
    <i/>
  </colItems>
  <pageFields count="1">
    <pageField fld="1" hier="4" name="[Calendario].[Mes].&amp;[enero]" cap="enero"/>
  </pageFields>
  <dataFields count="1">
    <dataField name="Resultado Fiscal (% del PIB) " fld="2" baseField="0" baseItem="0" numFmtId="167"/>
  </dataFields>
  <pivotHierarchies count="193">
    <pivotHierarchy dragToData="1"/>
    <pivotHierarchy dragToData="1"/>
    <pivotHierarchy dragToData="1"/>
    <pivotHierarchy/>
    <pivotHierarchy multipleItemSelectionAllowed="1" dragToData="1">
      <members count="7" level="1">
        <member name="[Calendario].[Mes].&amp;[abril]"/>
        <member name="[Calendario].[Mes].&amp;[enero]"/>
        <member name="[Calendario].[Mes].&amp;[febrero]"/>
        <member name="[Calendario].[Mes].&amp;[julio]"/>
        <member name="[Calendario].[Mes].&amp;[junio]"/>
        <member name="[Calendario].[Mes].&amp;[marzo]"/>
        <member name="[Calendario].[Mes].&amp;[mayo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Resultado Fiscal (% del PIB) 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Resultado Fiscal (millones de US$) 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endario]"/>
        <x15:activeTabTopLevelEntity name="[Datos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name="Resultado USD" cacheId="13" applyNumberFormats="0" applyBorderFormats="0" applyFontFormats="0" applyPatternFormats="0" applyAlignmentFormats="0" applyWidthHeightFormats="1" dataCaption="Valores" tag="5820121c-8d0b-4d4e-829d-3cf24e1f790e" updatedVersion="6" minRefreshableVersion="3" useAutoFormatting="1" rowGrandTotals="0" colGrandTotals="0" itemPrintTitles="1" createdVersion="6" indent="0" outline="1" outlineData="1" multipleFieldFilters="0">
  <location ref="B4:C7" firstHeaderRow="1" firstDataRow="1" firstDataCol="1" rowPageCount="1" colPageCount="1"/>
  <pivotFields count="3">
    <pivotField axis="axisRow" allDrilled="1" subtotalTop="0" showAll="0" dataSourceSort="1" defaultSubtotal="0" defaultAttributeDrillState="1">
      <items count="3">
        <item s="1" x="0"/>
        <item s="1" x="1"/>
        <item s="1" x="2"/>
      </items>
    </pivotField>
    <pivotField axis="axisPage" allDrilled="1" subtotalTop="0" showAll="0" dataSourceSort="1" defaultSubtotal="0" defaultAttributeDrillState="1"/>
    <pivotField dataField="1" subtotalTop="0" showAll="0" defaultSubtotal="0"/>
  </pivotFields>
  <rowFields count="1">
    <field x="0"/>
  </rowFields>
  <rowItems count="3">
    <i>
      <x/>
    </i>
    <i>
      <x v="1"/>
    </i>
    <i>
      <x v="2"/>
    </i>
  </rowItems>
  <colItems count="1">
    <i/>
  </colItems>
  <pageFields count="1">
    <pageField fld="1" hier="4" name="[Calendario].[Mes].&amp;[enero]" cap="enero"/>
  </pageFields>
  <dataFields count="1">
    <dataField name="Resultado Fiscal (millones de US$) " fld="2" baseField="0" baseItem="0" numFmtId="167"/>
  </dataFields>
  <pivotHierarchies count="193">
    <pivotHierarchy dragToData="1"/>
    <pivotHierarchy dragToData="1"/>
    <pivotHierarchy dragToData="1"/>
    <pivotHierarchy/>
    <pivotHierarchy multipleItemSelectionAllowed="1" dragToData="1">
      <members count="7" level="1">
        <member name="[Calendario].[Mes].&amp;[abril]"/>
        <member name="[Calendario].[Mes].&amp;[enero]"/>
        <member name="[Calendario].[Mes].&amp;[febrero]"/>
        <member name="[Calendario].[Mes].&amp;[julio]"/>
        <member name="[Calendario].[Mes].&amp;[junio]"/>
        <member name="[Calendario].[Mes].&amp;[marzo]"/>
        <member name="[Calendario].[Mes].&amp;[mayo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Resultado Fiscal (millones de US$) 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endario]"/>
        <x15:activeTabTopLevelEntity name="[Datos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name="Inversión_acum" cacheId="10" applyNumberFormats="0" applyBorderFormats="0" applyFontFormats="0" applyPatternFormats="0" applyAlignmentFormats="0" applyWidthHeightFormats="1" dataCaption="Valores" tag="a03899b9-2139-4d28-a1e2-35b82b78bcfd" updatedVersion="6" minRefreshableVersion="3" useAutoFormatting="1" rowGrandTotals="0" colGrandTotals="0" itemPrintTitles="1" createdVersion="6" indent="0" outline="1" outlineData="1" multipleFieldFilters="0">
  <location ref="B44:G47" firstHeaderRow="0" firstDataRow="1" firstDataCol="1" rowPageCount="1" colPageCount="1"/>
  <pivotFields count="7">
    <pivotField axis="axisRow" allDrilled="1" subtotalTop="0" showAll="0" dataSourceSort="1" defaultSubtotal="0" defaultAttributeDrillState="1">
      <items count="3">
        <item s="1" x="0"/>
        <item s="1" x="1"/>
        <item s="1" x="2"/>
      </items>
    </pivotField>
    <pivotField axis="axisPage" allDrilled="1" subtotalTop="0" showAll="0" dataSourceSort="1" defaultSubtotal="0" defaultAttributeDrillState="1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3">
    <i>
      <x/>
    </i>
    <i>
      <x v="1"/>
    </i>
    <i>
      <x v="2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hier="4" name="[Calendario].[Mes].&amp;[enero]" cap="enero"/>
  </pageFields>
  <dataFields count="5">
    <dataField name="Inversión (G.) " fld="2" baseField="0" baseItem="0" numFmtId="167"/>
    <dataField name="Inversión (USD) " fld="3" baseField="0" baseItem="2" numFmtId="3"/>
    <dataField name="Inversión (% del PIB) " fld="4" baseField="0" baseItem="0" numFmtId="167"/>
    <dataField name="MOPC (USD) " fld="5" baseField="0" baseItem="1" numFmtId="3"/>
    <dataField name="Otras Ent (USD) " fld="6" baseField="0" baseItem="2" numFmtId="3"/>
  </dataFields>
  <pivotHierarchies count="193">
    <pivotHierarchy dragToData="1"/>
    <pivotHierarchy dragToData="1"/>
    <pivotHierarchy dragToData="1"/>
    <pivotHierarchy/>
    <pivotHierarchy multipleItemSelectionAllowed="1" dragToData="1">
      <members count="7" level="1">
        <member name="[Calendario].[Mes].&amp;[abril]"/>
        <member name="[Calendario].[Mes].&amp;[enero]"/>
        <member name="[Calendario].[Mes].&amp;[febrero]"/>
        <member name="[Calendario].[Mes].&amp;[julio]"/>
        <member name="[Calendario].[Mes].&amp;[junio]"/>
        <member name="[Calendario].[Mes].&amp;[marzo]"/>
        <member name="[Calendario].[Mes].&amp;[mayo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MOPC (USD) "/>
    <pivotHierarchy dragToData="1" caption="Otras Ent (USD) "/>
    <pivotHierarchy dragToData="1" caption="Inversión (USD) "/>
    <pivotHierarchy dragToData="1" caption="Resultado Fiscal (% del PIB) "/>
    <pivotHierarchy dragToData="1"/>
    <pivotHierarchy dragToData="1"/>
    <pivotHierarchy dragToData="1"/>
    <pivotHierarchy dragToData="1"/>
    <pivotHierarchy dragToData="1"/>
    <pivotHierarchy dragToData="1" caption="Inversión (% del PIB) 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Resultado Fiscal (millones de US$) "/>
    <pivotHierarchy dragToData="1"/>
    <pivotHierarchy dragToData="1"/>
    <pivotHierarchy dragToData="1"/>
    <pivotHierarchy dragToData="1" caption="Inversión (G.) 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endario]"/>
        <x15:activeTabTopLevelEntity name="[Datos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[Calendario].[Mes]">
  <pivotTables>
    <pivotTable tabId="24" name="Gasto_total"/>
    <pivotTable tabId="24" name="Ingreso_acum"/>
    <pivotTable tabId="24" name="Inversión_acum"/>
    <pivotTable tabId="24" name="Result anualizado"/>
    <pivotTable tabId="24" name="Result%PIB"/>
    <pivotTable tabId="24" name="Resultado USD"/>
  </pivotTables>
  <data>
    <olap pivotCacheId="799627930">
      <levels count="2">
        <level uniqueName="[Calendario].[Mes].[(All)]" sourceCaption="(All)" count="0"/>
        <level uniqueName="[Calendario].[Mes].[Mes]" sourceCaption="Mes" count="12">
          <ranges>
            <range startItem="0">
              <i n="[Calendario].[Mes].&amp;[enero]" c="enero"/>
              <i n="[Calendario].[Mes].&amp;[febrero]" c="febrero"/>
              <i n="[Calendario].[Mes].&amp;[marzo]" c="marzo"/>
              <i n="[Calendario].[Mes].&amp;[abril]" c="abril"/>
              <i n="[Calendario].[Mes].&amp;[mayo]" c="mayo"/>
              <i n="[Calendario].[Mes].&amp;[junio]" c="junio"/>
              <i n="[Calendario].[Mes].&amp;[julio]" c="julio"/>
              <i n="[Calendario].[Mes].&amp;[agosto]" c="agosto"/>
              <i n="[Calendario].[Mes].&amp;[septiembre]" c="septiembre"/>
              <i n="[Calendario].[Mes].&amp;[octubre]" c="octubre"/>
              <i n="[Calendario].[Mes].&amp;[noviembre]" c="noviembre"/>
              <i n="[Calendario].[Mes].&amp;[diciembre]" c="diciembre"/>
            </range>
          </ranges>
        </level>
      </levels>
      <selections count="7">
        <selection n="[Calendario].[Mes].&amp;[abril]"/>
        <selection n="[Calendario].[Mes].&amp;[enero]"/>
        <selection n="[Calendario].[Mes].&amp;[febrero]"/>
        <selection n="[Calendario].[Mes].&amp;[julio]"/>
        <selection n="[Calendario].[Mes].&amp;[junio]"/>
        <selection n="[Calendario].[Mes].&amp;[marzo]"/>
        <selection n="[Calendario].[Mes].&amp;[mayo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Mes 1" cache="SegmentaciónDeDatos_Mes" caption="Mes" columnCount="6" level="1" style="SlicerStyleOther2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abSelected="1" zoomScaleNormal="100" workbookViewId="0">
      <selection activeCell="J14" sqref="J14"/>
    </sheetView>
  </sheetViews>
  <sheetFormatPr baseColWidth="10" defaultColWidth="11.5703125" defaultRowHeight="14.25" x14ac:dyDescent="0.2"/>
  <cols>
    <col min="1" max="1" width="20.7109375" style="98" customWidth="1"/>
    <col min="2" max="2" width="11.5703125" style="98"/>
    <col min="3" max="3" width="12.28515625" style="98" customWidth="1"/>
    <col min="4" max="4" width="12.7109375" style="98" customWidth="1"/>
    <col min="5" max="5" width="21.7109375" style="98" customWidth="1"/>
    <col min="6" max="6" width="11.5703125" style="98" customWidth="1"/>
    <col min="7" max="7" width="11.5703125" style="98"/>
    <col min="8" max="8" width="11.5703125" style="98" customWidth="1"/>
    <col min="9" max="9" width="2.7109375" style="98" customWidth="1"/>
    <col min="10" max="10" width="11.5703125" style="98" customWidth="1"/>
    <col min="11" max="256" width="11.5703125" style="98"/>
    <col min="257" max="257" width="20.7109375" style="98" customWidth="1"/>
    <col min="258" max="258" width="11.5703125" style="98"/>
    <col min="259" max="260" width="12.28515625" style="98" customWidth="1"/>
    <col min="261" max="261" width="21.7109375" style="98" customWidth="1"/>
    <col min="262" max="512" width="11.5703125" style="98"/>
    <col min="513" max="513" width="20.7109375" style="98" customWidth="1"/>
    <col min="514" max="514" width="11.5703125" style="98"/>
    <col min="515" max="516" width="12.28515625" style="98" customWidth="1"/>
    <col min="517" max="517" width="21.7109375" style="98" customWidth="1"/>
    <col min="518" max="768" width="11.5703125" style="98"/>
    <col min="769" max="769" width="20.7109375" style="98" customWidth="1"/>
    <col min="770" max="770" width="11.5703125" style="98"/>
    <col min="771" max="772" width="12.28515625" style="98" customWidth="1"/>
    <col min="773" max="773" width="21.7109375" style="98" customWidth="1"/>
    <col min="774" max="1024" width="11.5703125" style="98"/>
    <col min="1025" max="1025" width="20.7109375" style="98" customWidth="1"/>
    <col min="1026" max="1026" width="11.5703125" style="98"/>
    <col min="1027" max="1028" width="12.28515625" style="98" customWidth="1"/>
    <col min="1029" max="1029" width="21.7109375" style="98" customWidth="1"/>
    <col min="1030" max="1280" width="11.5703125" style="98"/>
    <col min="1281" max="1281" width="20.7109375" style="98" customWidth="1"/>
    <col min="1282" max="1282" width="11.5703125" style="98"/>
    <col min="1283" max="1284" width="12.28515625" style="98" customWidth="1"/>
    <col min="1285" max="1285" width="21.7109375" style="98" customWidth="1"/>
    <col min="1286" max="1536" width="11.5703125" style="98"/>
    <col min="1537" max="1537" width="20.7109375" style="98" customWidth="1"/>
    <col min="1538" max="1538" width="11.5703125" style="98"/>
    <col min="1539" max="1540" width="12.28515625" style="98" customWidth="1"/>
    <col min="1541" max="1541" width="21.7109375" style="98" customWidth="1"/>
    <col min="1542" max="1792" width="11.5703125" style="98"/>
    <col min="1793" max="1793" width="20.7109375" style="98" customWidth="1"/>
    <col min="1794" max="1794" width="11.5703125" style="98"/>
    <col min="1795" max="1796" width="12.28515625" style="98" customWidth="1"/>
    <col min="1797" max="1797" width="21.7109375" style="98" customWidth="1"/>
    <col min="1798" max="2048" width="11.5703125" style="98"/>
    <col min="2049" max="2049" width="20.7109375" style="98" customWidth="1"/>
    <col min="2050" max="2050" width="11.5703125" style="98"/>
    <col min="2051" max="2052" width="12.28515625" style="98" customWidth="1"/>
    <col min="2053" max="2053" width="21.7109375" style="98" customWidth="1"/>
    <col min="2054" max="2304" width="11.5703125" style="98"/>
    <col min="2305" max="2305" width="20.7109375" style="98" customWidth="1"/>
    <col min="2306" max="2306" width="11.5703125" style="98"/>
    <col min="2307" max="2308" width="12.28515625" style="98" customWidth="1"/>
    <col min="2309" max="2309" width="21.7109375" style="98" customWidth="1"/>
    <col min="2310" max="2560" width="11.5703125" style="98"/>
    <col min="2561" max="2561" width="20.7109375" style="98" customWidth="1"/>
    <col min="2562" max="2562" width="11.5703125" style="98"/>
    <col min="2563" max="2564" width="12.28515625" style="98" customWidth="1"/>
    <col min="2565" max="2565" width="21.7109375" style="98" customWidth="1"/>
    <col min="2566" max="2816" width="11.5703125" style="98"/>
    <col min="2817" max="2817" width="20.7109375" style="98" customWidth="1"/>
    <col min="2818" max="2818" width="11.5703125" style="98"/>
    <col min="2819" max="2820" width="12.28515625" style="98" customWidth="1"/>
    <col min="2821" max="2821" width="21.7109375" style="98" customWidth="1"/>
    <col min="2822" max="3072" width="11.5703125" style="98"/>
    <col min="3073" max="3073" width="20.7109375" style="98" customWidth="1"/>
    <col min="3074" max="3074" width="11.5703125" style="98"/>
    <col min="3075" max="3076" width="12.28515625" style="98" customWidth="1"/>
    <col min="3077" max="3077" width="21.7109375" style="98" customWidth="1"/>
    <col min="3078" max="3328" width="11.5703125" style="98"/>
    <col min="3329" max="3329" width="20.7109375" style="98" customWidth="1"/>
    <col min="3330" max="3330" width="11.5703125" style="98"/>
    <col min="3331" max="3332" width="12.28515625" style="98" customWidth="1"/>
    <col min="3333" max="3333" width="21.7109375" style="98" customWidth="1"/>
    <col min="3334" max="3584" width="11.5703125" style="98"/>
    <col min="3585" max="3585" width="20.7109375" style="98" customWidth="1"/>
    <col min="3586" max="3586" width="11.5703125" style="98"/>
    <col min="3587" max="3588" width="12.28515625" style="98" customWidth="1"/>
    <col min="3589" max="3589" width="21.7109375" style="98" customWidth="1"/>
    <col min="3590" max="3840" width="11.5703125" style="98"/>
    <col min="3841" max="3841" width="20.7109375" style="98" customWidth="1"/>
    <col min="3842" max="3842" width="11.5703125" style="98"/>
    <col min="3843" max="3844" width="12.28515625" style="98" customWidth="1"/>
    <col min="3845" max="3845" width="21.7109375" style="98" customWidth="1"/>
    <col min="3846" max="4096" width="11.5703125" style="98"/>
    <col min="4097" max="4097" width="20.7109375" style="98" customWidth="1"/>
    <col min="4098" max="4098" width="11.5703125" style="98"/>
    <col min="4099" max="4100" width="12.28515625" style="98" customWidth="1"/>
    <col min="4101" max="4101" width="21.7109375" style="98" customWidth="1"/>
    <col min="4102" max="4352" width="11.5703125" style="98"/>
    <col min="4353" max="4353" width="20.7109375" style="98" customWidth="1"/>
    <col min="4354" max="4354" width="11.5703125" style="98"/>
    <col min="4355" max="4356" width="12.28515625" style="98" customWidth="1"/>
    <col min="4357" max="4357" width="21.7109375" style="98" customWidth="1"/>
    <col min="4358" max="4608" width="11.5703125" style="98"/>
    <col min="4609" max="4609" width="20.7109375" style="98" customWidth="1"/>
    <col min="4610" max="4610" width="11.5703125" style="98"/>
    <col min="4611" max="4612" width="12.28515625" style="98" customWidth="1"/>
    <col min="4613" max="4613" width="21.7109375" style="98" customWidth="1"/>
    <col min="4614" max="4864" width="11.5703125" style="98"/>
    <col min="4865" max="4865" width="20.7109375" style="98" customWidth="1"/>
    <col min="4866" max="4866" width="11.5703125" style="98"/>
    <col min="4867" max="4868" width="12.28515625" style="98" customWidth="1"/>
    <col min="4869" max="4869" width="21.7109375" style="98" customWidth="1"/>
    <col min="4870" max="5120" width="11.5703125" style="98"/>
    <col min="5121" max="5121" width="20.7109375" style="98" customWidth="1"/>
    <col min="5122" max="5122" width="11.5703125" style="98"/>
    <col min="5123" max="5124" width="12.28515625" style="98" customWidth="1"/>
    <col min="5125" max="5125" width="21.7109375" style="98" customWidth="1"/>
    <col min="5126" max="5376" width="11.5703125" style="98"/>
    <col min="5377" max="5377" width="20.7109375" style="98" customWidth="1"/>
    <col min="5378" max="5378" width="11.5703125" style="98"/>
    <col min="5379" max="5380" width="12.28515625" style="98" customWidth="1"/>
    <col min="5381" max="5381" width="21.7109375" style="98" customWidth="1"/>
    <col min="5382" max="5632" width="11.5703125" style="98"/>
    <col min="5633" max="5633" width="20.7109375" style="98" customWidth="1"/>
    <col min="5634" max="5634" width="11.5703125" style="98"/>
    <col min="5635" max="5636" width="12.28515625" style="98" customWidth="1"/>
    <col min="5637" max="5637" width="21.7109375" style="98" customWidth="1"/>
    <col min="5638" max="5888" width="11.5703125" style="98"/>
    <col min="5889" max="5889" width="20.7109375" style="98" customWidth="1"/>
    <col min="5890" max="5890" width="11.5703125" style="98"/>
    <col min="5891" max="5892" width="12.28515625" style="98" customWidth="1"/>
    <col min="5893" max="5893" width="21.7109375" style="98" customWidth="1"/>
    <col min="5894" max="6144" width="11.5703125" style="98"/>
    <col min="6145" max="6145" width="20.7109375" style="98" customWidth="1"/>
    <col min="6146" max="6146" width="11.5703125" style="98"/>
    <col min="6147" max="6148" width="12.28515625" style="98" customWidth="1"/>
    <col min="6149" max="6149" width="21.7109375" style="98" customWidth="1"/>
    <col min="6150" max="6400" width="11.5703125" style="98"/>
    <col min="6401" max="6401" width="20.7109375" style="98" customWidth="1"/>
    <col min="6402" max="6402" width="11.5703125" style="98"/>
    <col min="6403" max="6404" width="12.28515625" style="98" customWidth="1"/>
    <col min="6405" max="6405" width="21.7109375" style="98" customWidth="1"/>
    <col min="6406" max="6656" width="11.5703125" style="98"/>
    <col min="6657" max="6657" width="20.7109375" style="98" customWidth="1"/>
    <col min="6658" max="6658" width="11.5703125" style="98"/>
    <col min="6659" max="6660" width="12.28515625" style="98" customWidth="1"/>
    <col min="6661" max="6661" width="21.7109375" style="98" customWidth="1"/>
    <col min="6662" max="6912" width="11.5703125" style="98"/>
    <col min="6913" max="6913" width="20.7109375" style="98" customWidth="1"/>
    <col min="6914" max="6914" width="11.5703125" style="98"/>
    <col min="6915" max="6916" width="12.28515625" style="98" customWidth="1"/>
    <col min="6917" max="6917" width="21.7109375" style="98" customWidth="1"/>
    <col min="6918" max="7168" width="11.5703125" style="98"/>
    <col min="7169" max="7169" width="20.7109375" style="98" customWidth="1"/>
    <col min="7170" max="7170" width="11.5703125" style="98"/>
    <col min="7171" max="7172" width="12.28515625" style="98" customWidth="1"/>
    <col min="7173" max="7173" width="21.7109375" style="98" customWidth="1"/>
    <col min="7174" max="7424" width="11.5703125" style="98"/>
    <col min="7425" max="7425" width="20.7109375" style="98" customWidth="1"/>
    <col min="7426" max="7426" width="11.5703125" style="98"/>
    <col min="7427" max="7428" width="12.28515625" style="98" customWidth="1"/>
    <col min="7429" max="7429" width="21.7109375" style="98" customWidth="1"/>
    <col min="7430" max="7680" width="11.5703125" style="98"/>
    <col min="7681" max="7681" width="20.7109375" style="98" customWidth="1"/>
    <col min="7682" max="7682" width="11.5703125" style="98"/>
    <col min="7683" max="7684" width="12.28515625" style="98" customWidth="1"/>
    <col min="7685" max="7685" width="21.7109375" style="98" customWidth="1"/>
    <col min="7686" max="7936" width="11.5703125" style="98"/>
    <col min="7937" max="7937" width="20.7109375" style="98" customWidth="1"/>
    <col min="7938" max="7938" width="11.5703125" style="98"/>
    <col min="7939" max="7940" width="12.28515625" style="98" customWidth="1"/>
    <col min="7941" max="7941" width="21.7109375" style="98" customWidth="1"/>
    <col min="7942" max="8192" width="11.5703125" style="98"/>
    <col min="8193" max="8193" width="20.7109375" style="98" customWidth="1"/>
    <col min="8194" max="8194" width="11.5703125" style="98"/>
    <col min="8195" max="8196" width="12.28515625" style="98" customWidth="1"/>
    <col min="8197" max="8197" width="21.7109375" style="98" customWidth="1"/>
    <col min="8198" max="8448" width="11.5703125" style="98"/>
    <col min="8449" max="8449" width="20.7109375" style="98" customWidth="1"/>
    <col min="8450" max="8450" width="11.5703125" style="98"/>
    <col min="8451" max="8452" width="12.28515625" style="98" customWidth="1"/>
    <col min="8453" max="8453" width="21.7109375" style="98" customWidth="1"/>
    <col min="8454" max="8704" width="11.5703125" style="98"/>
    <col min="8705" max="8705" width="20.7109375" style="98" customWidth="1"/>
    <col min="8706" max="8706" width="11.5703125" style="98"/>
    <col min="8707" max="8708" width="12.28515625" style="98" customWidth="1"/>
    <col min="8709" max="8709" width="21.7109375" style="98" customWidth="1"/>
    <col min="8710" max="8960" width="11.5703125" style="98"/>
    <col min="8961" max="8961" width="20.7109375" style="98" customWidth="1"/>
    <col min="8962" max="8962" width="11.5703125" style="98"/>
    <col min="8963" max="8964" width="12.28515625" style="98" customWidth="1"/>
    <col min="8965" max="8965" width="21.7109375" style="98" customWidth="1"/>
    <col min="8966" max="9216" width="11.5703125" style="98"/>
    <col min="9217" max="9217" width="20.7109375" style="98" customWidth="1"/>
    <col min="9218" max="9218" width="11.5703125" style="98"/>
    <col min="9219" max="9220" width="12.28515625" style="98" customWidth="1"/>
    <col min="9221" max="9221" width="21.7109375" style="98" customWidth="1"/>
    <col min="9222" max="9472" width="11.5703125" style="98"/>
    <col min="9473" max="9473" width="20.7109375" style="98" customWidth="1"/>
    <col min="9474" max="9474" width="11.5703125" style="98"/>
    <col min="9475" max="9476" width="12.28515625" style="98" customWidth="1"/>
    <col min="9477" max="9477" width="21.7109375" style="98" customWidth="1"/>
    <col min="9478" max="9728" width="11.5703125" style="98"/>
    <col min="9729" max="9729" width="20.7109375" style="98" customWidth="1"/>
    <col min="9730" max="9730" width="11.5703125" style="98"/>
    <col min="9731" max="9732" width="12.28515625" style="98" customWidth="1"/>
    <col min="9733" max="9733" width="21.7109375" style="98" customWidth="1"/>
    <col min="9734" max="9984" width="11.5703125" style="98"/>
    <col min="9985" max="9985" width="20.7109375" style="98" customWidth="1"/>
    <col min="9986" max="9986" width="11.5703125" style="98"/>
    <col min="9987" max="9988" width="12.28515625" style="98" customWidth="1"/>
    <col min="9989" max="9989" width="21.7109375" style="98" customWidth="1"/>
    <col min="9990" max="10240" width="11.5703125" style="98"/>
    <col min="10241" max="10241" width="20.7109375" style="98" customWidth="1"/>
    <col min="10242" max="10242" width="11.5703125" style="98"/>
    <col min="10243" max="10244" width="12.28515625" style="98" customWidth="1"/>
    <col min="10245" max="10245" width="21.7109375" style="98" customWidth="1"/>
    <col min="10246" max="10496" width="11.5703125" style="98"/>
    <col min="10497" max="10497" width="20.7109375" style="98" customWidth="1"/>
    <col min="10498" max="10498" width="11.5703125" style="98"/>
    <col min="10499" max="10500" width="12.28515625" style="98" customWidth="1"/>
    <col min="10501" max="10501" width="21.7109375" style="98" customWidth="1"/>
    <col min="10502" max="10752" width="11.5703125" style="98"/>
    <col min="10753" max="10753" width="20.7109375" style="98" customWidth="1"/>
    <col min="10754" max="10754" width="11.5703125" style="98"/>
    <col min="10755" max="10756" width="12.28515625" style="98" customWidth="1"/>
    <col min="10757" max="10757" width="21.7109375" style="98" customWidth="1"/>
    <col min="10758" max="11008" width="11.5703125" style="98"/>
    <col min="11009" max="11009" width="20.7109375" style="98" customWidth="1"/>
    <col min="11010" max="11010" width="11.5703125" style="98"/>
    <col min="11011" max="11012" width="12.28515625" style="98" customWidth="1"/>
    <col min="11013" max="11013" width="21.7109375" style="98" customWidth="1"/>
    <col min="11014" max="11264" width="11.5703125" style="98"/>
    <col min="11265" max="11265" width="20.7109375" style="98" customWidth="1"/>
    <col min="11266" max="11266" width="11.5703125" style="98"/>
    <col min="11267" max="11268" width="12.28515625" style="98" customWidth="1"/>
    <col min="11269" max="11269" width="21.7109375" style="98" customWidth="1"/>
    <col min="11270" max="11520" width="11.5703125" style="98"/>
    <col min="11521" max="11521" width="20.7109375" style="98" customWidth="1"/>
    <col min="11522" max="11522" width="11.5703125" style="98"/>
    <col min="11523" max="11524" width="12.28515625" style="98" customWidth="1"/>
    <col min="11525" max="11525" width="21.7109375" style="98" customWidth="1"/>
    <col min="11526" max="11776" width="11.5703125" style="98"/>
    <col min="11777" max="11777" width="20.7109375" style="98" customWidth="1"/>
    <col min="11778" max="11778" width="11.5703125" style="98"/>
    <col min="11779" max="11780" width="12.28515625" style="98" customWidth="1"/>
    <col min="11781" max="11781" width="21.7109375" style="98" customWidth="1"/>
    <col min="11782" max="12032" width="11.5703125" style="98"/>
    <col min="12033" max="12033" width="20.7109375" style="98" customWidth="1"/>
    <col min="12034" max="12034" width="11.5703125" style="98"/>
    <col min="12035" max="12036" width="12.28515625" style="98" customWidth="1"/>
    <col min="12037" max="12037" width="21.7109375" style="98" customWidth="1"/>
    <col min="12038" max="12288" width="11.5703125" style="98"/>
    <col min="12289" max="12289" width="20.7109375" style="98" customWidth="1"/>
    <col min="12290" max="12290" width="11.5703125" style="98"/>
    <col min="12291" max="12292" width="12.28515625" style="98" customWidth="1"/>
    <col min="12293" max="12293" width="21.7109375" style="98" customWidth="1"/>
    <col min="12294" max="12544" width="11.5703125" style="98"/>
    <col min="12545" max="12545" width="20.7109375" style="98" customWidth="1"/>
    <col min="12546" max="12546" width="11.5703125" style="98"/>
    <col min="12547" max="12548" width="12.28515625" style="98" customWidth="1"/>
    <col min="12549" max="12549" width="21.7109375" style="98" customWidth="1"/>
    <col min="12550" max="12800" width="11.5703125" style="98"/>
    <col min="12801" max="12801" width="20.7109375" style="98" customWidth="1"/>
    <col min="12802" max="12802" width="11.5703125" style="98"/>
    <col min="12803" max="12804" width="12.28515625" style="98" customWidth="1"/>
    <col min="12805" max="12805" width="21.7109375" style="98" customWidth="1"/>
    <col min="12806" max="13056" width="11.5703125" style="98"/>
    <col min="13057" max="13057" width="20.7109375" style="98" customWidth="1"/>
    <col min="13058" max="13058" width="11.5703125" style="98"/>
    <col min="13059" max="13060" width="12.28515625" style="98" customWidth="1"/>
    <col min="13061" max="13061" width="21.7109375" style="98" customWidth="1"/>
    <col min="13062" max="13312" width="11.5703125" style="98"/>
    <col min="13313" max="13313" width="20.7109375" style="98" customWidth="1"/>
    <col min="13314" max="13314" width="11.5703125" style="98"/>
    <col min="13315" max="13316" width="12.28515625" style="98" customWidth="1"/>
    <col min="13317" max="13317" width="21.7109375" style="98" customWidth="1"/>
    <col min="13318" max="13568" width="11.5703125" style="98"/>
    <col min="13569" max="13569" width="20.7109375" style="98" customWidth="1"/>
    <col min="13570" max="13570" width="11.5703125" style="98"/>
    <col min="13571" max="13572" width="12.28515625" style="98" customWidth="1"/>
    <col min="13573" max="13573" width="21.7109375" style="98" customWidth="1"/>
    <col min="13574" max="13824" width="11.5703125" style="98"/>
    <col min="13825" max="13825" width="20.7109375" style="98" customWidth="1"/>
    <col min="13826" max="13826" width="11.5703125" style="98"/>
    <col min="13827" max="13828" width="12.28515625" style="98" customWidth="1"/>
    <col min="13829" max="13829" width="21.7109375" style="98" customWidth="1"/>
    <col min="13830" max="14080" width="11.5703125" style="98"/>
    <col min="14081" max="14081" width="20.7109375" style="98" customWidth="1"/>
    <col min="14082" max="14082" width="11.5703125" style="98"/>
    <col min="14083" max="14084" width="12.28515625" style="98" customWidth="1"/>
    <col min="14085" max="14085" width="21.7109375" style="98" customWidth="1"/>
    <col min="14086" max="14336" width="11.5703125" style="98"/>
    <col min="14337" max="14337" width="20.7109375" style="98" customWidth="1"/>
    <col min="14338" max="14338" width="11.5703125" style="98"/>
    <col min="14339" max="14340" width="12.28515625" style="98" customWidth="1"/>
    <col min="14341" max="14341" width="21.7109375" style="98" customWidth="1"/>
    <col min="14342" max="14592" width="11.5703125" style="98"/>
    <col min="14593" max="14593" width="20.7109375" style="98" customWidth="1"/>
    <col min="14594" max="14594" width="11.5703125" style="98"/>
    <col min="14595" max="14596" width="12.28515625" style="98" customWidth="1"/>
    <col min="14597" max="14597" width="21.7109375" style="98" customWidth="1"/>
    <col min="14598" max="14848" width="11.5703125" style="98"/>
    <col min="14849" max="14849" width="20.7109375" style="98" customWidth="1"/>
    <col min="14850" max="14850" width="11.5703125" style="98"/>
    <col min="14851" max="14852" width="12.28515625" style="98" customWidth="1"/>
    <col min="14853" max="14853" width="21.7109375" style="98" customWidth="1"/>
    <col min="14854" max="15104" width="11.5703125" style="98"/>
    <col min="15105" max="15105" width="20.7109375" style="98" customWidth="1"/>
    <col min="15106" max="15106" width="11.5703125" style="98"/>
    <col min="15107" max="15108" width="12.28515625" style="98" customWidth="1"/>
    <col min="15109" max="15109" width="21.7109375" style="98" customWidth="1"/>
    <col min="15110" max="15360" width="11.5703125" style="98"/>
    <col min="15361" max="15361" width="20.7109375" style="98" customWidth="1"/>
    <col min="15362" max="15362" width="11.5703125" style="98"/>
    <col min="15363" max="15364" width="12.28515625" style="98" customWidth="1"/>
    <col min="15365" max="15365" width="21.7109375" style="98" customWidth="1"/>
    <col min="15366" max="15616" width="11.5703125" style="98"/>
    <col min="15617" max="15617" width="20.7109375" style="98" customWidth="1"/>
    <col min="15618" max="15618" width="11.5703125" style="98"/>
    <col min="15619" max="15620" width="12.28515625" style="98" customWidth="1"/>
    <col min="15621" max="15621" width="21.7109375" style="98" customWidth="1"/>
    <col min="15622" max="15872" width="11.5703125" style="98"/>
    <col min="15873" max="15873" width="20.7109375" style="98" customWidth="1"/>
    <col min="15874" max="15874" width="11.5703125" style="98"/>
    <col min="15875" max="15876" width="12.28515625" style="98" customWidth="1"/>
    <col min="15877" max="15877" width="21.7109375" style="98" customWidth="1"/>
    <col min="15878" max="16128" width="11.5703125" style="98"/>
    <col min="16129" max="16129" width="20.7109375" style="98" customWidth="1"/>
    <col min="16130" max="16130" width="11.5703125" style="98"/>
    <col min="16131" max="16132" width="12.28515625" style="98" customWidth="1"/>
    <col min="16133" max="16133" width="21.7109375" style="98" customWidth="1"/>
    <col min="16134" max="16384" width="11.5703125" style="98"/>
  </cols>
  <sheetData>
    <row r="1" spans="5:11" ht="21" customHeight="1" x14ac:dyDescent="0.2"/>
    <row r="2" spans="5:11" ht="21" customHeight="1" x14ac:dyDescent="0.2"/>
    <row r="3" spans="5:11" ht="21" customHeight="1" x14ac:dyDescent="0.2"/>
    <row r="7" spans="5:11" ht="15.75" thickBot="1" x14ac:dyDescent="0.3">
      <c r="E7" s="164"/>
      <c r="F7" s="165" t="s">
        <v>180</v>
      </c>
      <c r="G7" s="165" t="s">
        <v>181</v>
      </c>
      <c r="H7" s="165" t="s">
        <v>144</v>
      </c>
      <c r="K7" s="187" t="s">
        <v>182</v>
      </c>
    </row>
    <row r="8" spans="5:11" ht="15.75" thickBot="1" x14ac:dyDescent="0.3">
      <c r="E8" s="166" t="s">
        <v>143</v>
      </c>
      <c r="F8" s="167">
        <f>+'TD inf'!R7</f>
        <v>19577.244916652002</v>
      </c>
      <c r="G8" s="167">
        <f>+'TD inf'!Q7</f>
        <v>17179.572445923</v>
      </c>
      <c r="H8" s="168">
        <f>+G8/F8-1</f>
        <v>-0.12247241534428521</v>
      </c>
      <c r="K8" s="187" t="s">
        <v>183</v>
      </c>
    </row>
    <row r="9" spans="5:11" x14ac:dyDescent="0.2">
      <c r="E9" s="169" t="str">
        <f>+'1'!A12</f>
        <v>Ingresos tributarios</v>
      </c>
      <c r="F9" s="170">
        <f>+'TD inf'!R8</f>
        <v>13715.333636971001</v>
      </c>
      <c r="G9" s="170">
        <f>+'TD inf'!Q8</f>
        <v>11789.413384477</v>
      </c>
      <c r="H9" s="171">
        <f>+G9/F9-1</f>
        <v>-0.14042095536797572</v>
      </c>
    </row>
    <row r="10" spans="5:11" x14ac:dyDescent="0.2">
      <c r="E10" s="169" t="str">
        <f>+'1'!A14</f>
        <v>Contribuciones sociales</v>
      </c>
      <c r="F10" s="170">
        <f>+'TD inf'!R11</f>
        <v>1258.272882748</v>
      </c>
      <c r="G10" s="170">
        <f>+'TD inf'!Q11</f>
        <v>1540.268368169</v>
      </c>
      <c r="H10" s="171">
        <f>+G10/F10-1</f>
        <v>0.22411313896007767</v>
      </c>
    </row>
    <row r="11" spans="5:11" x14ac:dyDescent="0.2">
      <c r="E11" s="172" t="str">
        <f>+'1'!A16</f>
        <v>Donaciones</v>
      </c>
      <c r="F11" s="138">
        <f>+'TD inf'!R12</f>
        <v>658.34803746500006</v>
      </c>
      <c r="G11" s="138">
        <f>+'TD inf'!Q12</f>
        <v>662.49512145699998</v>
      </c>
      <c r="H11" s="139">
        <f>+G11/F11-1</f>
        <v>6.2992273934141529E-3</v>
      </c>
    </row>
    <row r="12" spans="5:11" x14ac:dyDescent="0.2">
      <c r="E12" s="173" t="str">
        <f>+'1'!A26</f>
        <v>Otros ingresos</v>
      </c>
      <c r="F12" s="174">
        <f>+'TD inf'!R13</f>
        <v>3945.2903594680006</v>
      </c>
      <c r="G12" s="174">
        <f>+'TD inf'!Q13</f>
        <v>3187.39557182</v>
      </c>
      <c r="H12" s="175">
        <f>+G12/F12-1</f>
        <v>-0.19210114303227055</v>
      </c>
    </row>
    <row r="13" spans="5:11" x14ac:dyDescent="0.2">
      <c r="E13" s="140" t="s">
        <v>176</v>
      </c>
    </row>
    <row r="30" spans="1:5" ht="15" thickBot="1" x14ac:dyDescent="0.25">
      <c r="B30" s="176" t="s">
        <v>180</v>
      </c>
      <c r="C30" s="176" t="s">
        <v>181</v>
      </c>
      <c r="D30" s="176" t="s">
        <v>144</v>
      </c>
    </row>
    <row r="31" spans="1:5" ht="15" thickBot="1" x14ac:dyDescent="0.25">
      <c r="A31" s="177" t="s">
        <v>145</v>
      </c>
      <c r="B31" s="177">
        <f>SUM(B32:B38)</f>
        <v>18376.382421406997</v>
      </c>
      <c r="C31" s="177">
        <f>SUM(C32:C38)</f>
        <v>20355.264708908002</v>
      </c>
      <c r="D31" s="178">
        <f>+C31/B31-1</f>
        <v>0.10768617250780377</v>
      </c>
      <c r="E31" s="163"/>
    </row>
    <row r="32" spans="1:5" ht="25.5" x14ac:dyDescent="0.2">
      <c r="A32" s="179" t="str">
        <f>+'1'!A36</f>
        <v>Remuneración a los empleados</v>
      </c>
      <c r="B32" s="180">
        <f>+'TD inf'!R15</f>
        <v>8728.9070266769995</v>
      </c>
      <c r="C32" s="180">
        <f>+'TD inf'!Q15</f>
        <v>9353.8046616850006</v>
      </c>
      <c r="D32" s="181">
        <f t="shared" ref="D32:D37" si="0">+C32/B32-1</f>
        <v>7.1589447922656202E-2</v>
      </c>
      <c r="E32" s="139"/>
    </row>
    <row r="33" spans="1:5" x14ac:dyDescent="0.2">
      <c r="A33" s="138" t="str">
        <f>+'1'!A39</f>
        <v>Uso de bienes y servicios</v>
      </c>
      <c r="B33" s="138">
        <f>+'TD inf'!R16</f>
        <v>1842.37945719</v>
      </c>
      <c r="C33" s="138">
        <f>+'TD inf'!Q16</f>
        <v>1886.6891262079998</v>
      </c>
      <c r="D33" s="139">
        <f t="shared" si="0"/>
        <v>2.4050240489318586E-2</v>
      </c>
      <c r="E33" s="139"/>
    </row>
    <row r="34" spans="1:5" x14ac:dyDescent="0.2">
      <c r="A34" s="138" t="str">
        <f>+'1'!A46</f>
        <v>Intereses</v>
      </c>
      <c r="B34" s="138">
        <f>+'TD inf'!R17</f>
        <v>1045.4509557020001</v>
      </c>
      <c r="C34" s="138">
        <f>+'TD inf'!Q17</f>
        <v>1284.2632773799999</v>
      </c>
      <c r="D34" s="139">
        <f t="shared" si="0"/>
        <v>0.22842996161177354</v>
      </c>
      <c r="E34" s="139"/>
    </row>
    <row r="35" spans="1:5" x14ac:dyDescent="0.2">
      <c r="A35" s="138" t="str">
        <f>+'1'!A50</f>
        <v>Donaciones</v>
      </c>
      <c r="B35" s="138">
        <f>+'TD inf'!R18</f>
        <v>2800.0321709760001</v>
      </c>
      <c r="C35" s="138">
        <f>+'TD inf'!Q18</f>
        <v>2384.9292504659998</v>
      </c>
      <c r="D35" s="139">
        <f t="shared" si="0"/>
        <v>-0.14824933970858944</v>
      </c>
      <c r="E35" s="139"/>
    </row>
    <row r="36" spans="1:5" x14ac:dyDescent="0.2">
      <c r="A36" s="138" t="str">
        <f>+'1'!A60</f>
        <v>Prestaciones sociales</v>
      </c>
      <c r="B36" s="138">
        <f>+'TD inf'!R19</f>
        <v>3104.2039358730003</v>
      </c>
      <c r="C36" s="138">
        <f>+'TD inf'!Q19</f>
        <v>4594.2849042740008</v>
      </c>
      <c r="D36" s="139">
        <f t="shared" si="0"/>
        <v>0.48002032056632338</v>
      </c>
      <c r="E36" s="139"/>
    </row>
    <row r="37" spans="1:5" x14ac:dyDescent="0.2">
      <c r="A37" s="182" t="str">
        <f>+'1'!A66</f>
        <v>Otros gastos</v>
      </c>
      <c r="B37" s="182">
        <f>+'TD inf'!R20</f>
        <v>855.40887498899997</v>
      </c>
      <c r="C37" s="182">
        <f>+'TD inf'!Q20</f>
        <v>851.293488895</v>
      </c>
      <c r="D37" s="183">
        <f t="shared" si="0"/>
        <v>-4.8110163622664404E-3</v>
      </c>
      <c r="E37" s="139"/>
    </row>
    <row r="38" spans="1:5" ht="19.149999999999999" customHeight="1" x14ac:dyDescent="0.2">
      <c r="A38" s="162" t="s">
        <v>177</v>
      </c>
      <c r="E38" s="164"/>
    </row>
  </sheetData>
  <hyperlinks>
    <hyperlink ref="K7" location="'1'!A1" display="'1'!A1"/>
    <hyperlink ref="K8" location="'2'!A1" display="'2'!A1"/>
  </hyperlinks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149"/>
  <sheetViews>
    <sheetView showGridLines="0" zoomScaleNormal="100" workbookViewId="0">
      <pane ySplit="9" topLeftCell="A10" activePane="bottomLeft" state="frozen"/>
      <selection pane="bottomLeft" activeCell="J1" sqref="J1"/>
    </sheetView>
  </sheetViews>
  <sheetFormatPr baseColWidth="10" defaultColWidth="12.28515625" defaultRowHeight="14.25" outlineLevelRow="2" x14ac:dyDescent="0.2"/>
  <cols>
    <col min="1" max="1" width="53.7109375" style="78" customWidth="1"/>
    <col min="2" max="2" width="12.28515625" style="78" bestFit="1" customWidth="1"/>
    <col min="3" max="3" width="10.5703125" style="120" bestFit="1" customWidth="1"/>
    <col min="4" max="4" width="9.7109375" style="78" bestFit="1" customWidth="1"/>
    <col min="5" max="5" width="12.28515625" style="78" bestFit="1" customWidth="1"/>
    <col min="6" max="6" width="9.28515625" style="85" customWidth="1"/>
    <col min="7" max="7" width="8.28515625" style="78" bestFit="1" customWidth="1"/>
    <col min="8" max="8" width="9.140625" style="78" bestFit="1" customWidth="1"/>
    <col min="9" max="9" width="1.85546875" style="78" customWidth="1"/>
    <col min="10" max="10" width="17.7109375" style="78" bestFit="1" customWidth="1"/>
    <col min="11" max="256" width="12.28515625" style="78"/>
    <col min="257" max="257" width="53.7109375" style="78" customWidth="1"/>
    <col min="258" max="258" width="12.28515625" style="78" bestFit="1" customWidth="1"/>
    <col min="259" max="259" width="10.5703125" style="78" bestFit="1" customWidth="1"/>
    <col min="260" max="260" width="9.7109375" style="78" bestFit="1" customWidth="1"/>
    <col min="261" max="261" width="12.28515625" style="78" bestFit="1" customWidth="1"/>
    <col min="262" max="262" width="9.28515625" style="78" customWidth="1"/>
    <col min="263" max="263" width="8.28515625" style="78" bestFit="1" customWidth="1"/>
    <col min="264" max="264" width="9.140625" style="78" bestFit="1" customWidth="1"/>
    <col min="265" max="265" width="14" style="78" bestFit="1" customWidth="1"/>
    <col min="266" max="266" width="17.7109375" style="78" bestFit="1" customWidth="1"/>
    <col min="267" max="512" width="12.28515625" style="78"/>
    <col min="513" max="513" width="53.7109375" style="78" customWidth="1"/>
    <col min="514" max="514" width="12.28515625" style="78" bestFit="1" customWidth="1"/>
    <col min="515" max="515" width="10.5703125" style="78" bestFit="1" customWidth="1"/>
    <col min="516" max="516" width="9.7109375" style="78" bestFit="1" customWidth="1"/>
    <col min="517" max="517" width="12.28515625" style="78" bestFit="1" customWidth="1"/>
    <col min="518" max="518" width="9.28515625" style="78" customWidth="1"/>
    <col min="519" max="519" width="8.28515625" style="78" bestFit="1" customWidth="1"/>
    <col min="520" max="520" width="9.140625" style="78" bestFit="1" customWidth="1"/>
    <col min="521" max="521" width="14" style="78" bestFit="1" customWidth="1"/>
    <col min="522" max="522" width="17.7109375" style="78" bestFit="1" customWidth="1"/>
    <col min="523" max="768" width="12.28515625" style="78"/>
    <col min="769" max="769" width="53.7109375" style="78" customWidth="1"/>
    <col min="770" max="770" width="12.28515625" style="78" bestFit="1" customWidth="1"/>
    <col min="771" max="771" width="10.5703125" style="78" bestFit="1" customWidth="1"/>
    <col min="772" max="772" width="9.7109375" style="78" bestFit="1" customWidth="1"/>
    <col min="773" max="773" width="12.28515625" style="78" bestFit="1" customWidth="1"/>
    <col min="774" max="774" width="9.28515625" style="78" customWidth="1"/>
    <col min="775" max="775" width="8.28515625" style="78" bestFit="1" customWidth="1"/>
    <col min="776" max="776" width="9.140625" style="78" bestFit="1" customWidth="1"/>
    <col min="777" max="777" width="14" style="78" bestFit="1" customWidth="1"/>
    <col min="778" max="778" width="17.7109375" style="78" bestFit="1" customWidth="1"/>
    <col min="779" max="1024" width="12.28515625" style="78"/>
    <col min="1025" max="1025" width="53.7109375" style="78" customWidth="1"/>
    <col min="1026" max="1026" width="12.28515625" style="78" bestFit="1" customWidth="1"/>
    <col min="1027" max="1027" width="10.5703125" style="78" bestFit="1" customWidth="1"/>
    <col min="1028" max="1028" width="9.7109375" style="78" bestFit="1" customWidth="1"/>
    <col min="1029" max="1029" width="12.28515625" style="78" bestFit="1" customWidth="1"/>
    <col min="1030" max="1030" width="9.28515625" style="78" customWidth="1"/>
    <col min="1031" max="1031" width="8.28515625" style="78" bestFit="1" customWidth="1"/>
    <col min="1032" max="1032" width="9.140625" style="78" bestFit="1" customWidth="1"/>
    <col min="1033" max="1033" width="14" style="78" bestFit="1" customWidth="1"/>
    <col min="1034" max="1034" width="17.7109375" style="78" bestFit="1" customWidth="1"/>
    <col min="1035" max="1280" width="12.28515625" style="78"/>
    <col min="1281" max="1281" width="53.7109375" style="78" customWidth="1"/>
    <col min="1282" max="1282" width="12.28515625" style="78" bestFit="1" customWidth="1"/>
    <col min="1283" max="1283" width="10.5703125" style="78" bestFit="1" customWidth="1"/>
    <col min="1284" max="1284" width="9.7109375" style="78" bestFit="1" customWidth="1"/>
    <col min="1285" max="1285" width="12.28515625" style="78" bestFit="1" customWidth="1"/>
    <col min="1286" max="1286" width="9.28515625" style="78" customWidth="1"/>
    <col min="1287" max="1287" width="8.28515625" style="78" bestFit="1" customWidth="1"/>
    <col min="1288" max="1288" width="9.140625" style="78" bestFit="1" customWidth="1"/>
    <col min="1289" max="1289" width="14" style="78" bestFit="1" customWidth="1"/>
    <col min="1290" max="1290" width="17.7109375" style="78" bestFit="1" customWidth="1"/>
    <col min="1291" max="1536" width="12.28515625" style="78"/>
    <col min="1537" max="1537" width="53.7109375" style="78" customWidth="1"/>
    <col min="1538" max="1538" width="12.28515625" style="78" bestFit="1" customWidth="1"/>
    <col min="1539" max="1539" width="10.5703125" style="78" bestFit="1" customWidth="1"/>
    <col min="1540" max="1540" width="9.7109375" style="78" bestFit="1" customWidth="1"/>
    <col min="1541" max="1541" width="12.28515625" style="78" bestFit="1" customWidth="1"/>
    <col min="1542" max="1542" width="9.28515625" style="78" customWidth="1"/>
    <col min="1543" max="1543" width="8.28515625" style="78" bestFit="1" customWidth="1"/>
    <col min="1544" max="1544" width="9.140625" style="78" bestFit="1" customWidth="1"/>
    <col min="1545" max="1545" width="14" style="78" bestFit="1" customWidth="1"/>
    <col min="1546" max="1546" width="17.7109375" style="78" bestFit="1" customWidth="1"/>
    <col min="1547" max="1792" width="12.28515625" style="78"/>
    <col min="1793" max="1793" width="53.7109375" style="78" customWidth="1"/>
    <col min="1794" max="1794" width="12.28515625" style="78" bestFit="1" customWidth="1"/>
    <col min="1795" max="1795" width="10.5703125" style="78" bestFit="1" customWidth="1"/>
    <col min="1796" max="1796" width="9.7109375" style="78" bestFit="1" customWidth="1"/>
    <col min="1797" max="1797" width="12.28515625" style="78" bestFit="1" customWidth="1"/>
    <col min="1798" max="1798" width="9.28515625" style="78" customWidth="1"/>
    <col min="1799" max="1799" width="8.28515625" style="78" bestFit="1" customWidth="1"/>
    <col min="1800" max="1800" width="9.140625" style="78" bestFit="1" customWidth="1"/>
    <col min="1801" max="1801" width="14" style="78" bestFit="1" customWidth="1"/>
    <col min="1802" max="1802" width="17.7109375" style="78" bestFit="1" customWidth="1"/>
    <col min="1803" max="2048" width="12.28515625" style="78"/>
    <col min="2049" max="2049" width="53.7109375" style="78" customWidth="1"/>
    <col min="2050" max="2050" width="12.28515625" style="78" bestFit="1" customWidth="1"/>
    <col min="2051" max="2051" width="10.5703125" style="78" bestFit="1" customWidth="1"/>
    <col min="2052" max="2052" width="9.7109375" style="78" bestFit="1" customWidth="1"/>
    <col min="2053" max="2053" width="12.28515625" style="78" bestFit="1" customWidth="1"/>
    <col min="2054" max="2054" width="9.28515625" style="78" customWidth="1"/>
    <col min="2055" max="2055" width="8.28515625" style="78" bestFit="1" customWidth="1"/>
    <col min="2056" max="2056" width="9.140625" style="78" bestFit="1" customWidth="1"/>
    <col min="2057" max="2057" width="14" style="78" bestFit="1" customWidth="1"/>
    <col min="2058" max="2058" width="17.7109375" style="78" bestFit="1" customWidth="1"/>
    <col min="2059" max="2304" width="12.28515625" style="78"/>
    <col min="2305" max="2305" width="53.7109375" style="78" customWidth="1"/>
    <col min="2306" max="2306" width="12.28515625" style="78" bestFit="1" customWidth="1"/>
    <col min="2307" max="2307" width="10.5703125" style="78" bestFit="1" customWidth="1"/>
    <col min="2308" max="2308" width="9.7109375" style="78" bestFit="1" customWidth="1"/>
    <col min="2309" max="2309" width="12.28515625" style="78" bestFit="1" customWidth="1"/>
    <col min="2310" max="2310" width="9.28515625" style="78" customWidth="1"/>
    <col min="2311" max="2311" width="8.28515625" style="78" bestFit="1" customWidth="1"/>
    <col min="2312" max="2312" width="9.140625" style="78" bestFit="1" customWidth="1"/>
    <col min="2313" max="2313" width="14" style="78" bestFit="1" customWidth="1"/>
    <col min="2314" max="2314" width="17.7109375" style="78" bestFit="1" customWidth="1"/>
    <col min="2315" max="2560" width="12.28515625" style="78"/>
    <col min="2561" max="2561" width="53.7109375" style="78" customWidth="1"/>
    <col min="2562" max="2562" width="12.28515625" style="78" bestFit="1" customWidth="1"/>
    <col min="2563" max="2563" width="10.5703125" style="78" bestFit="1" customWidth="1"/>
    <col min="2564" max="2564" width="9.7109375" style="78" bestFit="1" customWidth="1"/>
    <col min="2565" max="2565" width="12.28515625" style="78" bestFit="1" customWidth="1"/>
    <col min="2566" max="2566" width="9.28515625" style="78" customWidth="1"/>
    <col min="2567" max="2567" width="8.28515625" style="78" bestFit="1" customWidth="1"/>
    <col min="2568" max="2568" width="9.140625" style="78" bestFit="1" customWidth="1"/>
    <col min="2569" max="2569" width="14" style="78" bestFit="1" customWidth="1"/>
    <col min="2570" max="2570" width="17.7109375" style="78" bestFit="1" customWidth="1"/>
    <col min="2571" max="2816" width="12.28515625" style="78"/>
    <col min="2817" max="2817" width="53.7109375" style="78" customWidth="1"/>
    <col min="2818" max="2818" width="12.28515625" style="78" bestFit="1" customWidth="1"/>
    <col min="2819" max="2819" width="10.5703125" style="78" bestFit="1" customWidth="1"/>
    <col min="2820" max="2820" width="9.7109375" style="78" bestFit="1" customWidth="1"/>
    <col min="2821" max="2821" width="12.28515625" style="78" bestFit="1" customWidth="1"/>
    <col min="2822" max="2822" width="9.28515625" style="78" customWidth="1"/>
    <col min="2823" max="2823" width="8.28515625" style="78" bestFit="1" customWidth="1"/>
    <col min="2824" max="2824" width="9.140625" style="78" bestFit="1" customWidth="1"/>
    <col min="2825" max="2825" width="14" style="78" bestFit="1" customWidth="1"/>
    <col min="2826" max="2826" width="17.7109375" style="78" bestFit="1" customWidth="1"/>
    <col min="2827" max="3072" width="12.28515625" style="78"/>
    <col min="3073" max="3073" width="53.7109375" style="78" customWidth="1"/>
    <col min="3074" max="3074" width="12.28515625" style="78" bestFit="1" customWidth="1"/>
    <col min="3075" max="3075" width="10.5703125" style="78" bestFit="1" customWidth="1"/>
    <col min="3076" max="3076" width="9.7109375" style="78" bestFit="1" customWidth="1"/>
    <col min="3077" max="3077" width="12.28515625" style="78" bestFit="1" customWidth="1"/>
    <col min="3078" max="3078" width="9.28515625" style="78" customWidth="1"/>
    <col min="3079" max="3079" width="8.28515625" style="78" bestFit="1" customWidth="1"/>
    <col min="3080" max="3080" width="9.140625" style="78" bestFit="1" customWidth="1"/>
    <col min="3081" max="3081" width="14" style="78" bestFit="1" customWidth="1"/>
    <col min="3082" max="3082" width="17.7109375" style="78" bestFit="1" customWidth="1"/>
    <col min="3083" max="3328" width="12.28515625" style="78"/>
    <col min="3329" max="3329" width="53.7109375" style="78" customWidth="1"/>
    <col min="3330" max="3330" width="12.28515625" style="78" bestFit="1" customWidth="1"/>
    <col min="3331" max="3331" width="10.5703125" style="78" bestFit="1" customWidth="1"/>
    <col min="3332" max="3332" width="9.7109375" style="78" bestFit="1" customWidth="1"/>
    <col min="3333" max="3333" width="12.28515625" style="78" bestFit="1" customWidth="1"/>
    <col min="3334" max="3334" width="9.28515625" style="78" customWidth="1"/>
    <col min="3335" max="3335" width="8.28515625" style="78" bestFit="1" customWidth="1"/>
    <col min="3336" max="3336" width="9.140625" style="78" bestFit="1" customWidth="1"/>
    <col min="3337" max="3337" width="14" style="78" bestFit="1" customWidth="1"/>
    <col min="3338" max="3338" width="17.7109375" style="78" bestFit="1" customWidth="1"/>
    <col min="3339" max="3584" width="12.28515625" style="78"/>
    <col min="3585" max="3585" width="53.7109375" style="78" customWidth="1"/>
    <col min="3586" max="3586" width="12.28515625" style="78" bestFit="1" customWidth="1"/>
    <col min="3587" max="3587" width="10.5703125" style="78" bestFit="1" customWidth="1"/>
    <col min="3588" max="3588" width="9.7109375" style="78" bestFit="1" customWidth="1"/>
    <col min="3589" max="3589" width="12.28515625" style="78" bestFit="1" customWidth="1"/>
    <col min="3590" max="3590" width="9.28515625" style="78" customWidth="1"/>
    <col min="3591" max="3591" width="8.28515625" style="78" bestFit="1" customWidth="1"/>
    <col min="3592" max="3592" width="9.140625" style="78" bestFit="1" customWidth="1"/>
    <col min="3593" max="3593" width="14" style="78" bestFit="1" customWidth="1"/>
    <col min="3594" max="3594" width="17.7109375" style="78" bestFit="1" customWidth="1"/>
    <col min="3595" max="3840" width="12.28515625" style="78"/>
    <col min="3841" max="3841" width="53.7109375" style="78" customWidth="1"/>
    <col min="3842" max="3842" width="12.28515625" style="78" bestFit="1" customWidth="1"/>
    <col min="3843" max="3843" width="10.5703125" style="78" bestFit="1" customWidth="1"/>
    <col min="3844" max="3844" width="9.7109375" style="78" bestFit="1" customWidth="1"/>
    <col min="3845" max="3845" width="12.28515625" style="78" bestFit="1" customWidth="1"/>
    <col min="3846" max="3846" width="9.28515625" style="78" customWidth="1"/>
    <col min="3847" max="3847" width="8.28515625" style="78" bestFit="1" customWidth="1"/>
    <col min="3848" max="3848" width="9.140625" style="78" bestFit="1" customWidth="1"/>
    <col min="3849" max="3849" width="14" style="78" bestFit="1" customWidth="1"/>
    <col min="3850" max="3850" width="17.7109375" style="78" bestFit="1" customWidth="1"/>
    <col min="3851" max="4096" width="12.28515625" style="78"/>
    <col min="4097" max="4097" width="53.7109375" style="78" customWidth="1"/>
    <col min="4098" max="4098" width="12.28515625" style="78" bestFit="1" customWidth="1"/>
    <col min="4099" max="4099" width="10.5703125" style="78" bestFit="1" customWidth="1"/>
    <col min="4100" max="4100" width="9.7109375" style="78" bestFit="1" customWidth="1"/>
    <col min="4101" max="4101" width="12.28515625" style="78" bestFit="1" customWidth="1"/>
    <col min="4102" max="4102" width="9.28515625" style="78" customWidth="1"/>
    <col min="4103" max="4103" width="8.28515625" style="78" bestFit="1" customWidth="1"/>
    <col min="4104" max="4104" width="9.140625" style="78" bestFit="1" customWidth="1"/>
    <col min="4105" max="4105" width="14" style="78" bestFit="1" customWidth="1"/>
    <col min="4106" max="4106" width="17.7109375" style="78" bestFit="1" customWidth="1"/>
    <col min="4107" max="4352" width="12.28515625" style="78"/>
    <col min="4353" max="4353" width="53.7109375" style="78" customWidth="1"/>
    <col min="4354" max="4354" width="12.28515625" style="78" bestFit="1" customWidth="1"/>
    <col min="4355" max="4355" width="10.5703125" style="78" bestFit="1" customWidth="1"/>
    <col min="4356" max="4356" width="9.7109375" style="78" bestFit="1" customWidth="1"/>
    <col min="4357" max="4357" width="12.28515625" style="78" bestFit="1" customWidth="1"/>
    <col min="4358" max="4358" width="9.28515625" style="78" customWidth="1"/>
    <col min="4359" max="4359" width="8.28515625" style="78" bestFit="1" customWidth="1"/>
    <col min="4360" max="4360" width="9.140625" style="78" bestFit="1" customWidth="1"/>
    <col min="4361" max="4361" width="14" style="78" bestFit="1" customWidth="1"/>
    <col min="4362" max="4362" width="17.7109375" style="78" bestFit="1" customWidth="1"/>
    <col min="4363" max="4608" width="12.28515625" style="78"/>
    <col min="4609" max="4609" width="53.7109375" style="78" customWidth="1"/>
    <col min="4610" max="4610" width="12.28515625" style="78" bestFit="1" customWidth="1"/>
    <col min="4611" max="4611" width="10.5703125" style="78" bestFit="1" customWidth="1"/>
    <col min="4612" max="4612" width="9.7109375" style="78" bestFit="1" customWidth="1"/>
    <col min="4613" max="4613" width="12.28515625" style="78" bestFit="1" customWidth="1"/>
    <col min="4614" max="4614" width="9.28515625" style="78" customWidth="1"/>
    <col min="4615" max="4615" width="8.28515625" style="78" bestFit="1" customWidth="1"/>
    <col min="4616" max="4616" width="9.140625" style="78" bestFit="1" customWidth="1"/>
    <col min="4617" max="4617" width="14" style="78" bestFit="1" customWidth="1"/>
    <col min="4618" max="4618" width="17.7109375" style="78" bestFit="1" customWidth="1"/>
    <col min="4619" max="4864" width="12.28515625" style="78"/>
    <col min="4865" max="4865" width="53.7109375" style="78" customWidth="1"/>
    <col min="4866" max="4866" width="12.28515625" style="78" bestFit="1" customWidth="1"/>
    <col min="4867" max="4867" width="10.5703125" style="78" bestFit="1" customWidth="1"/>
    <col min="4868" max="4868" width="9.7109375" style="78" bestFit="1" customWidth="1"/>
    <col min="4869" max="4869" width="12.28515625" style="78" bestFit="1" customWidth="1"/>
    <col min="4870" max="4870" width="9.28515625" style="78" customWidth="1"/>
    <col min="4871" max="4871" width="8.28515625" style="78" bestFit="1" customWidth="1"/>
    <col min="4872" max="4872" width="9.140625" style="78" bestFit="1" customWidth="1"/>
    <col min="4873" max="4873" width="14" style="78" bestFit="1" customWidth="1"/>
    <col min="4874" max="4874" width="17.7109375" style="78" bestFit="1" customWidth="1"/>
    <col min="4875" max="5120" width="12.28515625" style="78"/>
    <col min="5121" max="5121" width="53.7109375" style="78" customWidth="1"/>
    <col min="5122" max="5122" width="12.28515625" style="78" bestFit="1" customWidth="1"/>
    <col min="5123" max="5123" width="10.5703125" style="78" bestFit="1" customWidth="1"/>
    <col min="5124" max="5124" width="9.7109375" style="78" bestFit="1" customWidth="1"/>
    <col min="5125" max="5125" width="12.28515625" style="78" bestFit="1" customWidth="1"/>
    <col min="5126" max="5126" width="9.28515625" style="78" customWidth="1"/>
    <col min="5127" max="5127" width="8.28515625" style="78" bestFit="1" customWidth="1"/>
    <col min="5128" max="5128" width="9.140625" style="78" bestFit="1" customWidth="1"/>
    <col min="5129" max="5129" width="14" style="78" bestFit="1" customWidth="1"/>
    <col min="5130" max="5130" width="17.7109375" style="78" bestFit="1" customWidth="1"/>
    <col min="5131" max="5376" width="12.28515625" style="78"/>
    <col min="5377" max="5377" width="53.7109375" style="78" customWidth="1"/>
    <col min="5378" max="5378" width="12.28515625" style="78" bestFit="1" customWidth="1"/>
    <col min="5379" max="5379" width="10.5703125" style="78" bestFit="1" customWidth="1"/>
    <col min="5380" max="5380" width="9.7109375" style="78" bestFit="1" customWidth="1"/>
    <col min="5381" max="5381" width="12.28515625" style="78" bestFit="1" customWidth="1"/>
    <col min="5382" max="5382" width="9.28515625" style="78" customWidth="1"/>
    <col min="5383" max="5383" width="8.28515625" style="78" bestFit="1" customWidth="1"/>
    <col min="5384" max="5384" width="9.140625" style="78" bestFit="1" customWidth="1"/>
    <col min="5385" max="5385" width="14" style="78" bestFit="1" customWidth="1"/>
    <col min="5386" max="5386" width="17.7109375" style="78" bestFit="1" customWidth="1"/>
    <col min="5387" max="5632" width="12.28515625" style="78"/>
    <col min="5633" max="5633" width="53.7109375" style="78" customWidth="1"/>
    <col min="5634" max="5634" width="12.28515625" style="78" bestFit="1" customWidth="1"/>
    <col min="5635" max="5635" width="10.5703125" style="78" bestFit="1" customWidth="1"/>
    <col min="5636" max="5636" width="9.7109375" style="78" bestFit="1" customWidth="1"/>
    <col min="5637" max="5637" width="12.28515625" style="78" bestFit="1" customWidth="1"/>
    <col min="5638" max="5638" width="9.28515625" style="78" customWidth="1"/>
    <col min="5639" max="5639" width="8.28515625" style="78" bestFit="1" customWidth="1"/>
    <col min="5640" max="5640" width="9.140625" style="78" bestFit="1" customWidth="1"/>
    <col min="5641" max="5641" width="14" style="78" bestFit="1" customWidth="1"/>
    <col min="5642" max="5642" width="17.7109375" style="78" bestFit="1" customWidth="1"/>
    <col min="5643" max="5888" width="12.28515625" style="78"/>
    <col min="5889" max="5889" width="53.7109375" style="78" customWidth="1"/>
    <col min="5890" max="5890" width="12.28515625" style="78" bestFit="1" customWidth="1"/>
    <col min="5891" max="5891" width="10.5703125" style="78" bestFit="1" customWidth="1"/>
    <col min="5892" max="5892" width="9.7109375" style="78" bestFit="1" customWidth="1"/>
    <col min="5893" max="5893" width="12.28515625" style="78" bestFit="1" customWidth="1"/>
    <col min="5894" max="5894" width="9.28515625" style="78" customWidth="1"/>
    <col min="5895" max="5895" width="8.28515625" style="78" bestFit="1" customWidth="1"/>
    <col min="5896" max="5896" width="9.140625" style="78" bestFit="1" customWidth="1"/>
    <col min="5897" max="5897" width="14" style="78" bestFit="1" customWidth="1"/>
    <col min="5898" max="5898" width="17.7109375" style="78" bestFit="1" customWidth="1"/>
    <col min="5899" max="6144" width="12.28515625" style="78"/>
    <col min="6145" max="6145" width="53.7109375" style="78" customWidth="1"/>
    <col min="6146" max="6146" width="12.28515625" style="78" bestFit="1" customWidth="1"/>
    <col min="6147" max="6147" width="10.5703125" style="78" bestFit="1" customWidth="1"/>
    <col min="6148" max="6148" width="9.7109375" style="78" bestFit="1" customWidth="1"/>
    <col min="6149" max="6149" width="12.28515625" style="78" bestFit="1" customWidth="1"/>
    <col min="6150" max="6150" width="9.28515625" style="78" customWidth="1"/>
    <col min="6151" max="6151" width="8.28515625" style="78" bestFit="1" customWidth="1"/>
    <col min="6152" max="6152" width="9.140625" style="78" bestFit="1" customWidth="1"/>
    <col min="6153" max="6153" width="14" style="78" bestFit="1" customWidth="1"/>
    <col min="6154" max="6154" width="17.7109375" style="78" bestFit="1" customWidth="1"/>
    <col min="6155" max="6400" width="12.28515625" style="78"/>
    <col min="6401" max="6401" width="53.7109375" style="78" customWidth="1"/>
    <col min="6402" max="6402" width="12.28515625" style="78" bestFit="1" customWidth="1"/>
    <col min="6403" max="6403" width="10.5703125" style="78" bestFit="1" customWidth="1"/>
    <col min="6404" max="6404" width="9.7109375" style="78" bestFit="1" customWidth="1"/>
    <col min="6405" max="6405" width="12.28515625" style="78" bestFit="1" customWidth="1"/>
    <col min="6406" max="6406" width="9.28515625" style="78" customWidth="1"/>
    <col min="6407" max="6407" width="8.28515625" style="78" bestFit="1" customWidth="1"/>
    <col min="6408" max="6408" width="9.140625" style="78" bestFit="1" customWidth="1"/>
    <col min="6409" max="6409" width="14" style="78" bestFit="1" customWidth="1"/>
    <col min="6410" max="6410" width="17.7109375" style="78" bestFit="1" customWidth="1"/>
    <col min="6411" max="6656" width="12.28515625" style="78"/>
    <col min="6657" max="6657" width="53.7109375" style="78" customWidth="1"/>
    <col min="6658" max="6658" width="12.28515625" style="78" bestFit="1" customWidth="1"/>
    <col min="6659" max="6659" width="10.5703125" style="78" bestFit="1" customWidth="1"/>
    <col min="6660" max="6660" width="9.7109375" style="78" bestFit="1" customWidth="1"/>
    <col min="6661" max="6661" width="12.28515625" style="78" bestFit="1" customWidth="1"/>
    <col min="6662" max="6662" width="9.28515625" style="78" customWidth="1"/>
    <col min="6663" max="6663" width="8.28515625" style="78" bestFit="1" customWidth="1"/>
    <col min="6664" max="6664" width="9.140625" style="78" bestFit="1" customWidth="1"/>
    <col min="6665" max="6665" width="14" style="78" bestFit="1" customWidth="1"/>
    <col min="6666" max="6666" width="17.7109375" style="78" bestFit="1" customWidth="1"/>
    <col min="6667" max="6912" width="12.28515625" style="78"/>
    <col min="6913" max="6913" width="53.7109375" style="78" customWidth="1"/>
    <col min="6914" max="6914" width="12.28515625" style="78" bestFit="1" customWidth="1"/>
    <col min="6915" max="6915" width="10.5703125" style="78" bestFit="1" customWidth="1"/>
    <col min="6916" max="6916" width="9.7109375" style="78" bestFit="1" customWidth="1"/>
    <col min="6917" max="6917" width="12.28515625" style="78" bestFit="1" customWidth="1"/>
    <col min="6918" max="6918" width="9.28515625" style="78" customWidth="1"/>
    <col min="6919" max="6919" width="8.28515625" style="78" bestFit="1" customWidth="1"/>
    <col min="6920" max="6920" width="9.140625" style="78" bestFit="1" customWidth="1"/>
    <col min="6921" max="6921" width="14" style="78" bestFit="1" customWidth="1"/>
    <col min="6922" max="6922" width="17.7109375" style="78" bestFit="1" customWidth="1"/>
    <col min="6923" max="7168" width="12.28515625" style="78"/>
    <col min="7169" max="7169" width="53.7109375" style="78" customWidth="1"/>
    <col min="7170" max="7170" width="12.28515625" style="78" bestFit="1" customWidth="1"/>
    <col min="7171" max="7171" width="10.5703125" style="78" bestFit="1" customWidth="1"/>
    <col min="7172" max="7172" width="9.7109375" style="78" bestFit="1" customWidth="1"/>
    <col min="7173" max="7173" width="12.28515625" style="78" bestFit="1" customWidth="1"/>
    <col min="7174" max="7174" width="9.28515625" style="78" customWidth="1"/>
    <col min="7175" max="7175" width="8.28515625" style="78" bestFit="1" customWidth="1"/>
    <col min="7176" max="7176" width="9.140625" style="78" bestFit="1" customWidth="1"/>
    <col min="7177" max="7177" width="14" style="78" bestFit="1" customWidth="1"/>
    <col min="7178" max="7178" width="17.7109375" style="78" bestFit="1" customWidth="1"/>
    <col min="7179" max="7424" width="12.28515625" style="78"/>
    <col min="7425" max="7425" width="53.7109375" style="78" customWidth="1"/>
    <col min="7426" max="7426" width="12.28515625" style="78" bestFit="1" customWidth="1"/>
    <col min="7427" max="7427" width="10.5703125" style="78" bestFit="1" customWidth="1"/>
    <col min="7428" max="7428" width="9.7109375" style="78" bestFit="1" customWidth="1"/>
    <col min="7429" max="7429" width="12.28515625" style="78" bestFit="1" customWidth="1"/>
    <col min="7430" max="7430" width="9.28515625" style="78" customWidth="1"/>
    <col min="7431" max="7431" width="8.28515625" style="78" bestFit="1" customWidth="1"/>
    <col min="7432" max="7432" width="9.140625" style="78" bestFit="1" customWidth="1"/>
    <col min="7433" max="7433" width="14" style="78" bestFit="1" customWidth="1"/>
    <col min="7434" max="7434" width="17.7109375" style="78" bestFit="1" customWidth="1"/>
    <col min="7435" max="7680" width="12.28515625" style="78"/>
    <col min="7681" max="7681" width="53.7109375" style="78" customWidth="1"/>
    <col min="7682" max="7682" width="12.28515625" style="78" bestFit="1" customWidth="1"/>
    <col min="7683" max="7683" width="10.5703125" style="78" bestFit="1" customWidth="1"/>
    <col min="7684" max="7684" width="9.7109375" style="78" bestFit="1" customWidth="1"/>
    <col min="7685" max="7685" width="12.28515625" style="78" bestFit="1" customWidth="1"/>
    <col min="7686" max="7686" width="9.28515625" style="78" customWidth="1"/>
    <col min="7687" max="7687" width="8.28515625" style="78" bestFit="1" customWidth="1"/>
    <col min="7688" max="7688" width="9.140625" style="78" bestFit="1" customWidth="1"/>
    <col min="7689" max="7689" width="14" style="78" bestFit="1" customWidth="1"/>
    <col min="7690" max="7690" width="17.7109375" style="78" bestFit="1" customWidth="1"/>
    <col min="7691" max="7936" width="12.28515625" style="78"/>
    <col min="7937" max="7937" width="53.7109375" style="78" customWidth="1"/>
    <col min="7938" max="7938" width="12.28515625" style="78" bestFit="1" customWidth="1"/>
    <col min="7939" max="7939" width="10.5703125" style="78" bestFit="1" customWidth="1"/>
    <col min="7940" max="7940" width="9.7109375" style="78" bestFit="1" customWidth="1"/>
    <col min="7941" max="7941" width="12.28515625" style="78" bestFit="1" customWidth="1"/>
    <col min="7942" max="7942" width="9.28515625" style="78" customWidth="1"/>
    <col min="7943" max="7943" width="8.28515625" style="78" bestFit="1" customWidth="1"/>
    <col min="7944" max="7944" width="9.140625" style="78" bestFit="1" customWidth="1"/>
    <col min="7945" max="7945" width="14" style="78" bestFit="1" customWidth="1"/>
    <col min="7946" max="7946" width="17.7109375" style="78" bestFit="1" customWidth="1"/>
    <col min="7947" max="8192" width="12.28515625" style="78"/>
    <col min="8193" max="8193" width="53.7109375" style="78" customWidth="1"/>
    <col min="8194" max="8194" width="12.28515625" style="78" bestFit="1" customWidth="1"/>
    <col min="8195" max="8195" width="10.5703125" style="78" bestFit="1" customWidth="1"/>
    <col min="8196" max="8196" width="9.7109375" style="78" bestFit="1" customWidth="1"/>
    <col min="8197" max="8197" width="12.28515625" style="78" bestFit="1" customWidth="1"/>
    <col min="8198" max="8198" width="9.28515625" style="78" customWidth="1"/>
    <col min="8199" max="8199" width="8.28515625" style="78" bestFit="1" customWidth="1"/>
    <col min="8200" max="8200" width="9.140625" style="78" bestFit="1" customWidth="1"/>
    <col min="8201" max="8201" width="14" style="78" bestFit="1" customWidth="1"/>
    <col min="8202" max="8202" width="17.7109375" style="78" bestFit="1" customWidth="1"/>
    <col min="8203" max="8448" width="12.28515625" style="78"/>
    <col min="8449" max="8449" width="53.7109375" style="78" customWidth="1"/>
    <col min="8450" max="8450" width="12.28515625" style="78" bestFit="1" customWidth="1"/>
    <col min="8451" max="8451" width="10.5703125" style="78" bestFit="1" customWidth="1"/>
    <col min="8452" max="8452" width="9.7109375" style="78" bestFit="1" customWidth="1"/>
    <col min="8453" max="8453" width="12.28515625" style="78" bestFit="1" customWidth="1"/>
    <col min="8454" max="8454" width="9.28515625" style="78" customWidth="1"/>
    <col min="8455" max="8455" width="8.28515625" style="78" bestFit="1" customWidth="1"/>
    <col min="8456" max="8456" width="9.140625" style="78" bestFit="1" customWidth="1"/>
    <col min="8457" max="8457" width="14" style="78" bestFit="1" customWidth="1"/>
    <col min="8458" max="8458" width="17.7109375" style="78" bestFit="1" customWidth="1"/>
    <col min="8459" max="8704" width="12.28515625" style="78"/>
    <col min="8705" max="8705" width="53.7109375" style="78" customWidth="1"/>
    <col min="8706" max="8706" width="12.28515625" style="78" bestFit="1" customWidth="1"/>
    <col min="8707" max="8707" width="10.5703125" style="78" bestFit="1" customWidth="1"/>
    <col min="8708" max="8708" width="9.7109375" style="78" bestFit="1" customWidth="1"/>
    <col min="8709" max="8709" width="12.28515625" style="78" bestFit="1" customWidth="1"/>
    <col min="8710" max="8710" width="9.28515625" style="78" customWidth="1"/>
    <col min="8711" max="8711" width="8.28515625" style="78" bestFit="1" customWidth="1"/>
    <col min="8712" max="8712" width="9.140625" style="78" bestFit="1" customWidth="1"/>
    <col min="8713" max="8713" width="14" style="78" bestFit="1" customWidth="1"/>
    <col min="8714" max="8714" width="17.7109375" style="78" bestFit="1" customWidth="1"/>
    <col min="8715" max="8960" width="12.28515625" style="78"/>
    <col min="8961" max="8961" width="53.7109375" style="78" customWidth="1"/>
    <col min="8962" max="8962" width="12.28515625" style="78" bestFit="1" customWidth="1"/>
    <col min="8963" max="8963" width="10.5703125" style="78" bestFit="1" customWidth="1"/>
    <col min="8964" max="8964" width="9.7109375" style="78" bestFit="1" customWidth="1"/>
    <col min="8965" max="8965" width="12.28515625" style="78" bestFit="1" customWidth="1"/>
    <col min="8966" max="8966" width="9.28515625" style="78" customWidth="1"/>
    <col min="8967" max="8967" width="8.28515625" style="78" bestFit="1" customWidth="1"/>
    <col min="8968" max="8968" width="9.140625" style="78" bestFit="1" customWidth="1"/>
    <col min="8969" max="8969" width="14" style="78" bestFit="1" customWidth="1"/>
    <col min="8970" max="8970" width="17.7109375" style="78" bestFit="1" customWidth="1"/>
    <col min="8971" max="9216" width="12.28515625" style="78"/>
    <col min="9217" max="9217" width="53.7109375" style="78" customWidth="1"/>
    <col min="9218" max="9218" width="12.28515625" style="78" bestFit="1" customWidth="1"/>
    <col min="9219" max="9219" width="10.5703125" style="78" bestFit="1" customWidth="1"/>
    <col min="9220" max="9220" width="9.7109375" style="78" bestFit="1" customWidth="1"/>
    <col min="9221" max="9221" width="12.28515625" style="78" bestFit="1" customWidth="1"/>
    <col min="9222" max="9222" width="9.28515625" style="78" customWidth="1"/>
    <col min="9223" max="9223" width="8.28515625" style="78" bestFit="1" customWidth="1"/>
    <col min="9224" max="9224" width="9.140625" style="78" bestFit="1" customWidth="1"/>
    <col min="9225" max="9225" width="14" style="78" bestFit="1" customWidth="1"/>
    <col min="9226" max="9226" width="17.7109375" style="78" bestFit="1" customWidth="1"/>
    <col min="9227" max="9472" width="12.28515625" style="78"/>
    <col min="9473" max="9473" width="53.7109375" style="78" customWidth="1"/>
    <col min="9474" max="9474" width="12.28515625" style="78" bestFit="1" customWidth="1"/>
    <col min="9475" max="9475" width="10.5703125" style="78" bestFit="1" customWidth="1"/>
    <col min="9476" max="9476" width="9.7109375" style="78" bestFit="1" customWidth="1"/>
    <col min="9477" max="9477" width="12.28515625" style="78" bestFit="1" customWidth="1"/>
    <col min="9478" max="9478" width="9.28515625" style="78" customWidth="1"/>
    <col min="9479" max="9479" width="8.28515625" style="78" bestFit="1" customWidth="1"/>
    <col min="9480" max="9480" width="9.140625" style="78" bestFit="1" customWidth="1"/>
    <col min="9481" max="9481" width="14" style="78" bestFit="1" customWidth="1"/>
    <col min="9482" max="9482" width="17.7109375" style="78" bestFit="1" customWidth="1"/>
    <col min="9483" max="9728" width="12.28515625" style="78"/>
    <col min="9729" max="9729" width="53.7109375" style="78" customWidth="1"/>
    <col min="9730" max="9730" width="12.28515625" style="78" bestFit="1" customWidth="1"/>
    <col min="9731" max="9731" width="10.5703125" style="78" bestFit="1" customWidth="1"/>
    <col min="9732" max="9732" width="9.7109375" style="78" bestFit="1" customWidth="1"/>
    <col min="9733" max="9733" width="12.28515625" style="78" bestFit="1" customWidth="1"/>
    <col min="9734" max="9734" width="9.28515625" style="78" customWidth="1"/>
    <col min="9735" max="9735" width="8.28515625" style="78" bestFit="1" customWidth="1"/>
    <col min="9736" max="9736" width="9.140625" style="78" bestFit="1" customWidth="1"/>
    <col min="9737" max="9737" width="14" style="78" bestFit="1" customWidth="1"/>
    <col min="9738" max="9738" width="17.7109375" style="78" bestFit="1" customWidth="1"/>
    <col min="9739" max="9984" width="12.28515625" style="78"/>
    <col min="9985" max="9985" width="53.7109375" style="78" customWidth="1"/>
    <col min="9986" max="9986" width="12.28515625" style="78" bestFit="1" customWidth="1"/>
    <col min="9987" max="9987" width="10.5703125" style="78" bestFit="1" customWidth="1"/>
    <col min="9988" max="9988" width="9.7109375" style="78" bestFit="1" customWidth="1"/>
    <col min="9989" max="9989" width="12.28515625" style="78" bestFit="1" customWidth="1"/>
    <col min="9990" max="9990" width="9.28515625" style="78" customWidth="1"/>
    <col min="9991" max="9991" width="8.28515625" style="78" bestFit="1" customWidth="1"/>
    <col min="9992" max="9992" width="9.140625" style="78" bestFit="1" customWidth="1"/>
    <col min="9993" max="9993" width="14" style="78" bestFit="1" customWidth="1"/>
    <col min="9994" max="9994" width="17.7109375" style="78" bestFit="1" customWidth="1"/>
    <col min="9995" max="10240" width="12.28515625" style="78"/>
    <col min="10241" max="10241" width="53.7109375" style="78" customWidth="1"/>
    <col min="10242" max="10242" width="12.28515625" style="78" bestFit="1" customWidth="1"/>
    <col min="10243" max="10243" width="10.5703125" style="78" bestFit="1" customWidth="1"/>
    <col min="10244" max="10244" width="9.7109375" style="78" bestFit="1" customWidth="1"/>
    <col min="10245" max="10245" width="12.28515625" style="78" bestFit="1" customWidth="1"/>
    <col min="10246" max="10246" width="9.28515625" style="78" customWidth="1"/>
    <col min="10247" max="10247" width="8.28515625" style="78" bestFit="1" customWidth="1"/>
    <col min="10248" max="10248" width="9.140625" style="78" bestFit="1" customWidth="1"/>
    <col min="10249" max="10249" width="14" style="78" bestFit="1" customWidth="1"/>
    <col min="10250" max="10250" width="17.7109375" style="78" bestFit="1" customWidth="1"/>
    <col min="10251" max="10496" width="12.28515625" style="78"/>
    <col min="10497" max="10497" width="53.7109375" style="78" customWidth="1"/>
    <col min="10498" max="10498" width="12.28515625" style="78" bestFit="1" customWidth="1"/>
    <col min="10499" max="10499" width="10.5703125" style="78" bestFit="1" customWidth="1"/>
    <col min="10500" max="10500" width="9.7109375" style="78" bestFit="1" customWidth="1"/>
    <col min="10501" max="10501" width="12.28515625" style="78" bestFit="1" customWidth="1"/>
    <col min="10502" max="10502" width="9.28515625" style="78" customWidth="1"/>
    <col min="10503" max="10503" width="8.28515625" style="78" bestFit="1" customWidth="1"/>
    <col min="10504" max="10504" width="9.140625" style="78" bestFit="1" customWidth="1"/>
    <col min="10505" max="10505" width="14" style="78" bestFit="1" customWidth="1"/>
    <col min="10506" max="10506" width="17.7109375" style="78" bestFit="1" customWidth="1"/>
    <col min="10507" max="10752" width="12.28515625" style="78"/>
    <col min="10753" max="10753" width="53.7109375" style="78" customWidth="1"/>
    <col min="10754" max="10754" width="12.28515625" style="78" bestFit="1" customWidth="1"/>
    <col min="10755" max="10755" width="10.5703125" style="78" bestFit="1" customWidth="1"/>
    <col min="10756" max="10756" width="9.7109375" style="78" bestFit="1" customWidth="1"/>
    <col min="10757" max="10757" width="12.28515625" style="78" bestFit="1" customWidth="1"/>
    <col min="10758" max="10758" width="9.28515625" style="78" customWidth="1"/>
    <col min="10759" max="10759" width="8.28515625" style="78" bestFit="1" customWidth="1"/>
    <col min="10760" max="10760" width="9.140625" style="78" bestFit="1" customWidth="1"/>
    <col min="10761" max="10761" width="14" style="78" bestFit="1" customWidth="1"/>
    <col min="10762" max="10762" width="17.7109375" style="78" bestFit="1" customWidth="1"/>
    <col min="10763" max="11008" width="12.28515625" style="78"/>
    <col min="11009" max="11009" width="53.7109375" style="78" customWidth="1"/>
    <col min="11010" max="11010" width="12.28515625" style="78" bestFit="1" customWidth="1"/>
    <col min="11011" max="11011" width="10.5703125" style="78" bestFit="1" customWidth="1"/>
    <col min="11012" max="11012" width="9.7109375" style="78" bestFit="1" customWidth="1"/>
    <col min="11013" max="11013" width="12.28515625" style="78" bestFit="1" customWidth="1"/>
    <col min="11014" max="11014" width="9.28515625" style="78" customWidth="1"/>
    <col min="11015" max="11015" width="8.28515625" style="78" bestFit="1" customWidth="1"/>
    <col min="11016" max="11016" width="9.140625" style="78" bestFit="1" customWidth="1"/>
    <col min="11017" max="11017" width="14" style="78" bestFit="1" customWidth="1"/>
    <col min="11018" max="11018" width="17.7109375" style="78" bestFit="1" customWidth="1"/>
    <col min="11019" max="11264" width="12.28515625" style="78"/>
    <col min="11265" max="11265" width="53.7109375" style="78" customWidth="1"/>
    <col min="11266" max="11266" width="12.28515625" style="78" bestFit="1" customWidth="1"/>
    <col min="11267" max="11267" width="10.5703125" style="78" bestFit="1" customWidth="1"/>
    <col min="11268" max="11268" width="9.7109375" style="78" bestFit="1" customWidth="1"/>
    <col min="11269" max="11269" width="12.28515625" style="78" bestFit="1" customWidth="1"/>
    <col min="11270" max="11270" width="9.28515625" style="78" customWidth="1"/>
    <col min="11271" max="11271" width="8.28515625" style="78" bestFit="1" customWidth="1"/>
    <col min="11272" max="11272" width="9.140625" style="78" bestFit="1" customWidth="1"/>
    <col min="11273" max="11273" width="14" style="78" bestFit="1" customWidth="1"/>
    <col min="11274" max="11274" width="17.7109375" style="78" bestFit="1" customWidth="1"/>
    <col min="11275" max="11520" width="12.28515625" style="78"/>
    <col min="11521" max="11521" width="53.7109375" style="78" customWidth="1"/>
    <col min="11522" max="11522" width="12.28515625" style="78" bestFit="1" customWidth="1"/>
    <col min="11523" max="11523" width="10.5703125" style="78" bestFit="1" customWidth="1"/>
    <col min="11524" max="11524" width="9.7109375" style="78" bestFit="1" customWidth="1"/>
    <col min="11525" max="11525" width="12.28515625" style="78" bestFit="1" customWidth="1"/>
    <col min="11526" max="11526" width="9.28515625" style="78" customWidth="1"/>
    <col min="11527" max="11527" width="8.28515625" style="78" bestFit="1" customWidth="1"/>
    <col min="11528" max="11528" width="9.140625" style="78" bestFit="1" customWidth="1"/>
    <col min="11529" max="11529" width="14" style="78" bestFit="1" customWidth="1"/>
    <col min="11530" max="11530" width="17.7109375" style="78" bestFit="1" customWidth="1"/>
    <col min="11531" max="11776" width="12.28515625" style="78"/>
    <col min="11777" max="11777" width="53.7109375" style="78" customWidth="1"/>
    <col min="11778" max="11778" width="12.28515625" style="78" bestFit="1" customWidth="1"/>
    <col min="11779" max="11779" width="10.5703125" style="78" bestFit="1" customWidth="1"/>
    <col min="11780" max="11780" width="9.7109375" style="78" bestFit="1" customWidth="1"/>
    <col min="11781" max="11781" width="12.28515625" style="78" bestFit="1" customWidth="1"/>
    <col min="11782" max="11782" width="9.28515625" style="78" customWidth="1"/>
    <col min="11783" max="11783" width="8.28515625" style="78" bestFit="1" customWidth="1"/>
    <col min="11784" max="11784" width="9.140625" style="78" bestFit="1" customWidth="1"/>
    <col min="11785" max="11785" width="14" style="78" bestFit="1" customWidth="1"/>
    <col min="11786" max="11786" width="17.7109375" style="78" bestFit="1" customWidth="1"/>
    <col min="11787" max="12032" width="12.28515625" style="78"/>
    <col min="12033" max="12033" width="53.7109375" style="78" customWidth="1"/>
    <col min="12034" max="12034" width="12.28515625" style="78" bestFit="1" customWidth="1"/>
    <col min="12035" max="12035" width="10.5703125" style="78" bestFit="1" customWidth="1"/>
    <col min="12036" max="12036" width="9.7109375" style="78" bestFit="1" customWidth="1"/>
    <col min="12037" max="12037" width="12.28515625" style="78" bestFit="1" customWidth="1"/>
    <col min="12038" max="12038" width="9.28515625" style="78" customWidth="1"/>
    <col min="12039" max="12039" width="8.28515625" style="78" bestFit="1" customWidth="1"/>
    <col min="12040" max="12040" width="9.140625" style="78" bestFit="1" customWidth="1"/>
    <col min="12041" max="12041" width="14" style="78" bestFit="1" customWidth="1"/>
    <col min="12042" max="12042" width="17.7109375" style="78" bestFit="1" customWidth="1"/>
    <col min="12043" max="12288" width="12.28515625" style="78"/>
    <col min="12289" max="12289" width="53.7109375" style="78" customWidth="1"/>
    <col min="12290" max="12290" width="12.28515625" style="78" bestFit="1" customWidth="1"/>
    <col min="12291" max="12291" width="10.5703125" style="78" bestFit="1" customWidth="1"/>
    <col min="12292" max="12292" width="9.7109375" style="78" bestFit="1" customWidth="1"/>
    <col min="12293" max="12293" width="12.28515625" style="78" bestFit="1" customWidth="1"/>
    <col min="12294" max="12294" width="9.28515625" style="78" customWidth="1"/>
    <col min="12295" max="12295" width="8.28515625" style="78" bestFit="1" customWidth="1"/>
    <col min="12296" max="12296" width="9.140625" style="78" bestFit="1" customWidth="1"/>
    <col min="12297" max="12297" width="14" style="78" bestFit="1" customWidth="1"/>
    <col min="12298" max="12298" width="17.7109375" style="78" bestFit="1" customWidth="1"/>
    <col min="12299" max="12544" width="12.28515625" style="78"/>
    <col min="12545" max="12545" width="53.7109375" style="78" customWidth="1"/>
    <col min="12546" max="12546" width="12.28515625" style="78" bestFit="1" customWidth="1"/>
    <col min="12547" max="12547" width="10.5703125" style="78" bestFit="1" customWidth="1"/>
    <col min="12548" max="12548" width="9.7109375" style="78" bestFit="1" customWidth="1"/>
    <col min="12549" max="12549" width="12.28515625" style="78" bestFit="1" customWidth="1"/>
    <col min="12550" max="12550" width="9.28515625" style="78" customWidth="1"/>
    <col min="12551" max="12551" width="8.28515625" style="78" bestFit="1" customWidth="1"/>
    <col min="12552" max="12552" width="9.140625" style="78" bestFit="1" customWidth="1"/>
    <col min="12553" max="12553" width="14" style="78" bestFit="1" customWidth="1"/>
    <col min="12554" max="12554" width="17.7109375" style="78" bestFit="1" customWidth="1"/>
    <col min="12555" max="12800" width="12.28515625" style="78"/>
    <col min="12801" max="12801" width="53.7109375" style="78" customWidth="1"/>
    <col min="12802" max="12802" width="12.28515625" style="78" bestFit="1" customWidth="1"/>
    <col min="12803" max="12803" width="10.5703125" style="78" bestFit="1" customWidth="1"/>
    <col min="12804" max="12804" width="9.7109375" style="78" bestFit="1" customWidth="1"/>
    <col min="12805" max="12805" width="12.28515625" style="78" bestFit="1" customWidth="1"/>
    <col min="12806" max="12806" width="9.28515625" style="78" customWidth="1"/>
    <col min="12807" max="12807" width="8.28515625" style="78" bestFit="1" customWidth="1"/>
    <col min="12808" max="12808" width="9.140625" style="78" bestFit="1" customWidth="1"/>
    <col min="12809" max="12809" width="14" style="78" bestFit="1" customWidth="1"/>
    <col min="12810" max="12810" width="17.7109375" style="78" bestFit="1" customWidth="1"/>
    <col min="12811" max="13056" width="12.28515625" style="78"/>
    <col min="13057" max="13057" width="53.7109375" style="78" customWidth="1"/>
    <col min="13058" max="13058" width="12.28515625" style="78" bestFit="1" customWidth="1"/>
    <col min="13059" max="13059" width="10.5703125" style="78" bestFit="1" customWidth="1"/>
    <col min="13060" max="13060" width="9.7109375" style="78" bestFit="1" customWidth="1"/>
    <col min="13061" max="13061" width="12.28515625" style="78" bestFit="1" customWidth="1"/>
    <col min="13062" max="13062" width="9.28515625" style="78" customWidth="1"/>
    <col min="13063" max="13063" width="8.28515625" style="78" bestFit="1" customWidth="1"/>
    <col min="13064" max="13064" width="9.140625" style="78" bestFit="1" customWidth="1"/>
    <col min="13065" max="13065" width="14" style="78" bestFit="1" customWidth="1"/>
    <col min="13066" max="13066" width="17.7109375" style="78" bestFit="1" customWidth="1"/>
    <col min="13067" max="13312" width="12.28515625" style="78"/>
    <col min="13313" max="13313" width="53.7109375" style="78" customWidth="1"/>
    <col min="13314" max="13314" width="12.28515625" style="78" bestFit="1" customWidth="1"/>
    <col min="13315" max="13315" width="10.5703125" style="78" bestFit="1" customWidth="1"/>
    <col min="13316" max="13316" width="9.7109375" style="78" bestFit="1" customWidth="1"/>
    <col min="13317" max="13317" width="12.28515625" style="78" bestFit="1" customWidth="1"/>
    <col min="13318" max="13318" width="9.28515625" style="78" customWidth="1"/>
    <col min="13319" max="13319" width="8.28515625" style="78" bestFit="1" customWidth="1"/>
    <col min="13320" max="13320" width="9.140625" style="78" bestFit="1" customWidth="1"/>
    <col min="13321" max="13321" width="14" style="78" bestFit="1" customWidth="1"/>
    <col min="13322" max="13322" width="17.7109375" style="78" bestFit="1" customWidth="1"/>
    <col min="13323" max="13568" width="12.28515625" style="78"/>
    <col min="13569" max="13569" width="53.7109375" style="78" customWidth="1"/>
    <col min="13570" max="13570" width="12.28515625" style="78" bestFit="1" customWidth="1"/>
    <col min="13571" max="13571" width="10.5703125" style="78" bestFit="1" customWidth="1"/>
    <col min="13572" max="13572" width="9.7109375" style="78" bestFit="1" customWidth="1"/>
    <col min="13573" max="13573" width="12.28515625" style="78" bestFit="1" customWidth="1"/>
    <col min="13574" max="13574" width="9.28515625" style="78" customWidth="1"/>
    <col min="13575" max="13575" width="8.28515625" style="78" bestFit="1" customWidth="1"/>
    <col min="13576" max="13576" width="9.140625" style="78" bestFit="1" customWidth="1"/>
    <col min="13577" max="13577" width="14" style="78" bestFit="1" customWidth="1"/>
    <col min="13578" max="13578" width="17.7109375" style="78" bestFit="1" customWidth="1"/>
    <col min="13579" max="13824" width="12.28515625" style="78"/>
    <col min="13825" max="13825" width="53.7109375" style="78" customWidth="1"/>
    <col min="13826" max="13826" width="12.28515625" style="78" bestFit="1" customWidth="1"/>
    <col min="13827" max="13827" width="10.5703125" style="78" bestFit="1" customWidth="1"/>
    <col min="13828" max="13828" width="9.7109375" style="78" bestFit="1" customWidth="1"/>
    <col min="13829" max="13829" width="12.28515625" style="78" bestFit="1" customWidth="1"/>
    <col min="13830" max="13830" width="9.28515625" style="78" customWidth="1"/>
    <col min="13831" max="13831" width="8.28515625" style="78" bestFit="1" customWidth="1"/>
    <col min="13832" max="13832" width="9.140625" style="78" bestFit="1" customWidth="1"/>
    <col min="13833" max="13833" width="14" style="78" bestFit="1" customWidth="1"/>
    <col min="13834" max="13834" width="17.7109375" style="78" bestFit="1" customWidth="1"/>
    <col min="13835" max="14080" width="12.28515625" style="78"/>
    <col min="14081" max="14081" width="53.7109375" style="78" customWidth="1"/>
    <col min="14082" max="14082" width="12.28515625" style="78" bestFit="1" customWidth="1"/>
    <col min="14083" max="14083" width="10.5703125" style="78" bestFit="1" customWidth="1"/>
    <col min="14084" max="14084" width="9.7109375" style="78" bestFit="1" customWidth="1"/>
    <col min="14085" max="14085" width="12.28515625" style="78" bestFit="1" customWidth="1"/>
    <col min="14086" max="14086" width="9.28515625" style="78" customWidth="1"/>
    <col min="14087" max="14087" width="8.28515625" style="78" bestFit="1" customWidth="1"/>
    <col min="14088" max="14088" width="9.140625" style="78" bestFit="1" customWidth="1"/>
    <col min="14089" max="14089" width="14" style="78" bestFit="1" customWidth="1"/>
    <col min="14090" max="14090" width="17.7109375" style="78" bestFit="1" customWidth="1"/>
    <col min="14091" max="14336" width="12.28515625" style="78"/>
    <col min="14337" max="14337" width="53.7109375" style="78" customWidth="1"/>
    <col min="14338" max="14338" width="12.28515625" style="78" bestFit="1" customWidth="1"/>
    <col min="14339" max="14339" width="10.5703125" style="78" bestFit="1" customWidth="1"/>
    <col min="14340" max="14340" width="9.7109375" style="78" bestFit="1" customWidth="1"/>
    <col min="14341" max="14341" width="12.28515625" style="78" bestFit="1" customWidth="1"/>
    <col min="14342" max="14342" width="9.28515625" style="78" customWidth="1"/>
    <col min="14343" max="14343" width="8.28515625" style="78" bestFit="1" customWidth="1"/>
    <col min="14344" max="14344" width="9.140625" style="78" bestFit="1" customWidth="1"/>
    <col min="14345" max="14345" width="14" style="78" bestFit="1" customWidth="1"/>
    <col min="14346" max="14346" width="17.7109375" style="78" bestFit="1" customWidth="1"/>
    <col min="14347" max="14592" width="12.28515625" style="78"/>
    <col min="14593" max="14593" width="53.7109375" style="78" customWidth="1"/>
    <col min="14594" max="14594" width="12.28515625" style="78" bestFit="1" customWidth="1"/>
    <col min="14595" max="14595" width="10.5703125" style="78" bestFit="1" customWidth="1"/>
    <col min="14596" max="14596" width="9.7109375" style="78" bestFit="1" customWidth="1"/>
    <col min="14597" max="14597" width="12.28515625" style="78" bestFit="1" customWidth="1"/>
    <col min="14598" max="14598" width="9.28515625" style="78" customWidth="1"/>
    <col min="14599" max="14599" width="8.28515625" style="78" bestFit="1" customWidth="1"/>
    <col min="14600" max="14600" width="9.140625" style="78" bestFit="1" customWidth="1"/>
    <col min="14601" max="14601" width="14" style="78" bestFit="1" customWidth="1"/>
    <col min="14602" max="14602" width="17.7109375" style="78" bestFit="1" customWidth="1"/>
    <col min="14603" max="14848" width="12.28515625" style="78"/>
    <col min="14849" max="14849" width="53.7109375" style="78" customWidth="1"/>
    <col min="14850" max="14850" width="12.28515625" style="78" bestFit="1" customWidth="1"/>
    <col min="14851" max="14851" width="10.5703125" style="78" bestFit="1" customWidth="1"/>
    <col min="14852" max="14852" width="9.7109375" style="78" bestFit="1" customWidth="1"/>
    <col min="14853" max="14853" width="12.28515625" style="78" bestFit="1" customWidth="1"/>
    <col min="14854" max="14854" width="9.28515625" style="78" customWidth="1"/>
    <col min="14855" max="14855" width="8.28515625" style="78" bestFit="1" customWidth="1"/>
    <col min="14856" max="14856" width="9.140625" style="78" bestFit="1" customWidth="1"/>
    <col min="14857" max="14857" width="14" style="78" bestFit="1" customWidth="1"/>
    <col min="14858" max="14858" width="17.7109375" style="78" bestFit="1" customWidth="1"/>
    <col min="14859" max="15104" width="12.28515625" style="78"/>
    <col min="15105" max="15105" width="53.7109375" style="78" customWidth="1"/>
    <col min="15106" max="15106" width="12.28515625" style="78" bestFit="1" customWidth="1"/>
    <col min="15107" max="15107" width="10.5703125" style="78" bestFit="1" customWidth="1"/>
    <col min="15108" max="15108" width="9.7109375" style="78" bestFit="1" customWidth="1"/>
    <col min="15109" max="15109" width="12.28515625" style="78" bestFit="1" customWidth="1"/>
    <col min="15110" max="15110" width="9.28515625" style="78" customWidth="1"/>
    <col min="15111" max="15111" width="8.28515625" style="78" bestFit="1" customWidth="1"/>
    <col min="15112" max="15112" width="9.140625" style="78" bestFit="1" customWidth="1"/>
    <col min="15113" max="15113" width="14" style="78" bestFit="1" customWidth="1"/>
    <col min="15114" max="15114" width="17.7109375" style="78" bestFit="1" customWidth="1"/>
    <col min="15115" max="15360" width="12.28515625" style="78"/>
    <col min="15361" max="15361" width="53.7109375" style="78" customWidth="1"/>
    <col min="15362" max="15362" width="12.28515625" style="78" bestFit="1" customWidth="1"/>
    <col min="15363" max="15363" width="10.5703125" style="78" bestFit="1" customWidth="1"/>
    <col min="15364" max="15364" width="9.7109375" style="78" bestFit="1" customWidth="1"/>
    <col min="15365" max="15365" width="12.28515625" style="78" bestFit="1" customWidth="1"/>
    <col min="15366" max="15366" width="9.28515625" style="78" customWidth="1"/>
    <col min="15367" max="15367" width="8.28515625" style="78" bestFit="1" customWidth="1"/>
    <col min="15368" max="15368" width="9.140625" style="78" bestFit="1" customWidth="1"/>
    <col min="15369" max="15369" width="14" style="78" bestFit="1" customWidth="1"/>
    <col min="15370" max="15370" width="17.7109375" style="78" bestFit="1" customWidth="1"/>
    <col min="15371" max="15616" width="12.28515625" style="78"/>
    <col min="15617" max="15617" width="53.7109375" style="78" customWidth="1"/>
    <col min="15618" max="15618" width="12.28515625" style="78" bestFit="1" customWidth="1"/>
    <col min="15619" max="15619" width="10.5703125" style="78" bestFit="1" customWidth="1"/>
    <col min="15620" max="15620" width="9.7109375" style="78" bestFit="1" customWidth="1"/>
    <col min="15621" max="15621" width="12.28515625" style="78" bestFit="1" customWidth="1"/>
    <col min="15622" max="15622" width="9.28515625" style="78" customWidth="1"/>
    <col min="15623" max="15623" width="8.28515625" style="78" bestFit="1" customWidth="1"/>
    <col min="15624" max="15624" width="9.140625" style="78" bestFit="1" customWidth="1"/>
    <col min="15625" max="15625" width="14" style="78" bestFit="1" customWidth="1"/>
    <col min="15626" max="15626" width="17.7109375" style="78" bestFit="1" customWidth="1"/>
    <col min="15627" max="15872" width="12.28515625" style="78"/>
    <col min="15873" max="15873" width="53.7109375" style="78" customWidth="1"/>
    <col min="15874" max="15874" width="12.28515625" style="78" bestFit="1" customWidth="1"/>
    <col min="15875" max="15875" width="10.5703125" style="78" bestFit="1" customWidth="1"/>
    <col min="15876" max="15876" width="9.7109375" style="78" bestFit="1" customWidth="1"/>
    <col min="15877" max="15877" width="12.28515625" style="78" bestFit="1" customWidth="1"/>
    <col min="15878" max="15878" width="9.28515625" style="78" customWidth="1"/>
    <col min="15879" max="15879" width="8.28515625" style="78" bestFit="1" customWidth="1"/>
    <col min="15880" max="15880" width="9.140625" style="78" bestFit="1" customWidth="1"/>
    <col min="15881" max="15881" width="14" style="78" bestFit="1" customWidth="1"/>
    <col min="15882" max="15882" width="17.7109375" style="78" bestFit="1" customWidth="1"/>
    <col min="15883" max="16128" width="12.28515625" style="78"/>
    <col min="16129" max="16129" width="53.7109375" style="78" customWidth="1"/>
    <col min="16130" max="16130" width="12.28515625" style="78" bestFit="1" customWidth="1"/>
    <col min="16131" max="16131" width="10.5703125" style="78" bestFit="1" customWidth="1"/>
    <col min="16132" max="16132" width="9.7109375" style="78" bestFit="1" customWidth="1"/>
    <col min="16133" max="16133" width="12.28515625" style="78" bestFit="1" customWidth="1"/>
    <col min="16134" max="16134" width="9.28515625" style="78" customWidth="1"/>
    <col min="16135" max="16135" width="8.28515625" style="78" bestFit="1" customWidth="1"/>
    <col min="16136" max="16136" width="9.140625" style="78" bestFit="1" customWidth="1"/>
    <col min="16137" max="16137" width="14" style="78" bestFit="1" customWidth="1"/>
    <col min="16138" max="16138" width="17.7109375" style="78" bestFit="1" customWidth="1"/>
    <col min="16139" max="16384" width="12.28515625" style="78"/>
  </cols>
  <sheetData>
    <row r="1" spans="1:248" ht="15.75" x14ac:dyDescent="0.25">
      <c r="A1" s="74"/>
      <c r="B1" s="74"/>
      <c r="C1" s="75"/>
      <c r="D1" s="74"/>
      <c r="E1" s="74"/>
      <c r="F1" s="76"/>
      <c r="G1" s="74"/>
      <c r="H1" s="74"/>
      <c r="I1" s="77"/>
      <c r="J1" s="188" t="s">
        <v>184</v>
      </c>
    </row>
    <row r="2" spans="1:248" ht="25.5" customHeight="1" x14ac:dyDescent="0.3">
      <c r="A2" s="191" t="s">
        <v>94</v>
      </c>
      <c r="B2" s="191"/>
      <c r="C2" s="191"/>
      <c r="D2" s="191"/>
      <c r="E2" s="191"/>
      <c r="F2" s="191"/>
      <c r="G2" s="191"/>
      <c r="H2" s="191"/>
      <c r="I2" s="77"/>
    </row>
    <row r="3" spans="1:248" ht="15.75" x14ac:dyDescent="0.25">
      <c r="A3" s="192" t="s">
        <v>95</v>
      </c>
      <c r="B3" s="192"/>
      <c r="C3" s="192"/>
      <c r="D3" s="192"/>
      <c r="E3" s="192"/>
      <c r="F3" s="192"/>
      <c r="G3" s="192"/>
      <c r="H3" s="192"/>
      <c r="I3" s="77"/>
    </row>
    <row r="4" spans="1:248" ht="8.1" customHeight="1" x14ac:dyDescent="0.3">
      <c r="A4" s="79"/>
      <c r="B4" s="79"/>
      <c r="C4" s="80"/>
      <c r="D4" s="79"/>
      <c r="E4" s="79"/>
      <c r="F4" s="80"/>
      <c r="G4" s="79"/>
      <c r="H4" s="79"/>
      <c r="I4" s="77"/>
    </row>
    <row r="5" spans="1:248" ht="18.75" x14ac:dyDescent="0.3">
      <c r="A5" s="191" t="s">
        <v>96</v>
      </c>
      <c r="B5" s="191"/>
      <c r="C5" s="191"/>
      <c r="D5" s="191"/>
      <c r="E5" s="191"/>
      <c r="F5" s="191"/>
      <c r="G5" s="191"/>
      <c r="H5" s="191"/>
      <c r="I5" s="81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</row>
    <row r="6" spans="1:248" ht="18.75" x14ac:dyDescent="0.3">
      <c r="A6" s="191" t="s">
        <v>97</v>
      </c>
      <c r="B6" s="191"/>
      <c r="C6" s="191"/>
      <c r="D6" s="191"/>
      <c r="E6" s="191"/>
      <c r="F6" s="191"/>
      <c r="G6" s="191"/>
      <c r="H6" s="191"/>
      <c r="I6" s="81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</row>
    <row r="7" spans="1:248" ht="6" customHeight="1" thickBot="1" x14ac:dyDescent="0.25">
      <c r="A7" s="83"/>
      <c r="B7" s="83"/>
      <c r="C7" s="84"/>
      <c r="D7" s="83"/>
      <c r="E7" s="83"/>
      <c r="G7" s="83"/>
      <c r="H7" s="83"/>
      <c r="I7" s="77"/>
    </row>
    <row r="8" spans="1:248" s="5" customFormat="1" ht="16.5" customHeight="1" x14ac:dyDescent="0.2">
      <c r="A8" s="193" t="s">
        <v>98</v>
      </c>
      <c r="B8" s="189" t="s">
        <v>99</v>
      </c>
      <c r="C8" s="189" t="s">
        <v>178</v>
      </c>
      <c r="D8" s="189" t="s">
        <v>100</v>
      </c>
      <c r="E8" s="195" t="s">
        <v>101</v>
      </c>
      <c r="F8" s="195" t="s">
        <v>179</v>
      </c>
      <c r="G8" s="189" t="s">
        <v>100</v>
      </c>
      <c r="H8" s="189" t="s">
        <v>102</v>
      </c>
      <c r="I8" s="86"/>
    </row>
    <row r="9" spans="1:248" s="5" customFormat="1" ht="23.25" customHeight="1" thickBot="1" x14ac:dyDescent="0.25">
      <c r="A9" s="194"/>
      <c r="B9" s="190"/>
      <c r="C9" s="190"/>
      <c r="D9" s="190"/>
      <c r="E9" s="196"/>
      <c r="F9" s="196"/>
      <c r="G9" s="190"/>
      <c r="H9" s="190"/>
      <c r="I9" s="86"/>
    </row>
    <row r="10" spans="1:248" s="12" customFormat="1" ht="12.75" x14ac:dyDescent="0.2">
      <c r="A10" s="87" t="s">
        <v>15</v>
      </c>
      <c r="B10" s="88">
        <v>39947.773484425998</v>
      </c>
      <c r="C10" s="88">
        <f>IF($A10="","",SUM('Situfin serie mensual'!GL2:GR2))</f>
        <v>19577.246227135001</v>
      </c>
      <c r="D10" s="88">
        <f>IFERROR((C10/B10*100),0)</f>
        <v>49.007102322654781</v>
      </c>
      <c r="E10" s="88">
        <v>41140.248802728005</v>
      </c>
      <c r="F10" s="88">
        <f>IF($A10="","",'2'!N10)</f>
        <v>17179.572445923</v>
      </c>
      <c r="G10" s="88">
        <f>IFERROR((F10/E10*100),0)</f>
        <v>41.758552623978844</v>
      </c>
      <c r="H10" s="88">
        <f>IF(C10&lt;&gt;0,F10/C10*100-100," ")</f>
        <v>-12.24724740851812</v>
      </c>
      <c r="I10" s="89"/>
    </row>
    <row r="11" spans="1:248" s="12" customFormat="1" ht="6.75" customHeight="1" x14ac:dyDescent="0.2">
      <c r="A11" s="87"/>
      <c r="B11" s="88"/>
      <c r="C11" s="88" t="s">
        <v>103</v>
      </c>
      <c r="D11" s="88"/>
      <c r="E11" s="88"/>
      <c r="F11" s="88" t="str">
        <f>IF($A11="","",'2'!N11)</f>
        <v/>
      </c>
      <c r="G11" s="88"/>
      <c r="H11" s="88"/>
      <c r="I11" s="89"/>
    </row>
    <row r="12" spans="1:248" s="12" customFormat="1" ht="12.75" outlineLevel="1" x14ac:dyDescent="0.2">
      <c r="A12" s="55" t="s">
        <v>16</v>
      </c>
      <c r="B12" s="90">
        <v>25270.103617968998</v>
      </c>
      <c r="C12" s="90">
        <f>IF($A12="","",SUM('Situfin serie mensual'!GL4:GR4))</f>
        <v>13715.333636971</v>
      </c>
      <c r="D12" s="90">
        <f>IFERROR((C12/B12*100),0)</f>
        <v>54.274940238940438</v>
      </c>
      <c r="E12" s="90">
        <v>25781.183257909004</v>
      </c>
      <c r="F12" s="90">
        <f>IF($A12="","",'2'!N12)</f>
        <v>11789.413384477</v>
      </c>
      <c r="G12" s="90">
        <f>IFERROR((F12/E12*100),0)</f>
        <v>45.72875211559699</v>
      </c>
      <c r="H12" s="90">
        <f>IF(C12&lt;&gt;0,F12/C12*100-100," ")</f>
        <v>-14.042095536797561</v>
      </c>
      <c r="I12" s="89"/>
      <c r="L12" s="91"/>
    </row>
    <row r="13" spans="1:248" s="93" customFormat="1" ht="6" customHeight="1" x14ac:dyDescent="0.2">
      <c r="A13" s="56"/>
      <c r="B13" s="92"/>
      <c r="C13" s="92"/>
      <c r="D13" s="92"/>
      <c r="E13" s="156"/>
      <c r="F13" s="156" t="str">
        <f>IF($A13="","",'2'!N13)</f>
        <v/>
      </c>
      <c r="G13" s="92"/>
      <c r="H13" s="92"/>
      <c r="I13" s="89"/>
    </row>
    <row r="14" spans="1:248" s="18" customFormat="1" ht="12.75" outlineLevel="2" x14ac:dyDescent="0.2">
      <c r="A14" s="55" t="s">
        <v>24</v>
      </c>
      <c r="B14" s="90">
        <v>2860.9405659309996</v>
      </c>
      <c r="C14" s="90">
        <f>IF($A14="","",SUM('Situfin serie mensual'!GL13:GR13))</f>
        <v>1258.272882748</v>
      </c>
      <c r="D14" s="90">
        <f>IFERROR((C14/B14*100),0)</f>
        <v>43.98109131423135</v>
      </c>
      <c r="E14" s="157">
        <v>3162.4797641649998</v>
      </c>
      <c r="F14" s="157">
        <f>IF($A14="","",'2'!N14)</f>
        <v>1540.268368169</v>
      </c>
      <c r="G14" s="90">
        <f>IFERROR((F14/E14*100),0)</f>
        <v>48.704449768255905</v>
      </c>
      <c r="H14" s="90">
        <f>IF(C14&lt;&gt;0,F14/C14*100-100," ")</f>
        <v>22.411313896007769</v>
      </c>
      <c r="I14" s="89"/>
      <c r="L14" s="94"/>
    </row>
    <row r="15" spans="1:248" s="93" customFormat="1" ht="8.25" customHeight="1" x14ac:dyDescent="0.2">
      <c r="A15" s="56"/>
      <c r="B15" s="92"/>
      <c r="C15" s="92" t="str">
        <f>IF($A15="","",SUM('Situfin serie mensual'!GL14:GR14))</f>
        <v/>
      </c>
      <c r="D15" s="92"/>
      <c r="E15" s="156"/>
      <c r="F15" s="156" t="str">
        <f>IF($A15="","",'2'!N15)</f>
        <v/>
      </c>
      <c r="G15" s="92"/>
      <c r="H15" s="92"/>
      <c r="I15" s="89"/>
    </row>
    <row r="16" spans="1:248" s="18" customFormat="1" ht="12.75" outlineLevel="2" x14ac:dyDescent="0.2">
      <c r="A16" s="55" t="s">
        <v>6</v>
      </c>
      <c r="B16" s="90">
        <v>2575.1407204270004</v>
      </c>
      <c r="C16" s="90">
        <f>IF($A16="","",SUM('Situfin serie mensual'!GL15:GR15))</f>
        <v>658.34803746500006</v>
      </c>
      <c r="D16" s="90">
        <f t="shared" ref="D16:D33" si="0">IFERROR((C16/B16*100),0)</f>
        <v>25.565516953801083</v>
      </c>
      <c r="E16" s="157">
        <v>2964.8483856289999</v>
      </c>
      <c r="F16" s="157">
        <f>IF($A16="","",'2'!N16)</f>
        <v>662.49512145699998</v>
      </c>
      <c r="G16" s="90">
        <f t="shared" ref="G16:G33" si="1">IFERROR((F16/E16*100),0)</f>
        <v>22.344991557349061</v>
      </c>
      <c r="H16" s="90">
        <f t="shared" ref="H16:H33" si="2">IF(C16&lt;&gt;0,F16/C16*100-100," ")</f>
        <v>0.62992273934140997</v>
      </c>
      <c r="I16" s="89"/>
    </row>
    <row r="17" spans="1:11" s="93" customFormat="1" ht="12.75" customHeight="1" x14ac:dyDescent="0.2">
      <c r="A17" s="56" t="s">
        <v>104</v>
      </c>
      <c r="B17" s="92">
        <v>1219.872871151</v>
      </c>
      <c r="C17" s="92">
        <f>IF($A17="","",SUM('Situfin serie mensual'!GL16:GR16))</f>
        <v>26.444220000000001</v>
      </c>
      <c r="D17" s="92">
        <f t="shared" si="0"/>
        <v>2.1677849081969334</v>
      </c>
      <c r="E17" s="156">
        <v>1575.9218527589999</v>
      </c>
      <c r="F17" s="156">
        <f>IF($A17="","",'2'!N17)</f>
        <v>64.962595730000004</v>
      </c>
      <c r="G17" s="92">
        <f t="shared" si="1"/>
        <v>4.12219651731262</v>
      </c>
      <c r="H17" s="92">
        <f t="shared" si="2"/>
        <v>145.65895961385894</v>
      </c>
      <c r="I17" s="89"/>
    </row>
    <row r="18" spans="1:11" s="93" customFormat="1" ht="12.75" customHeight="1" x14ac:dyDescent="0.2">
      <c r="A18" s="56" t="s">
        <v>105</v>
      </c>
      <c r="B18" s="92">
        <v>76.050600000000003</v>
      </c>
      <c r="C18" s="92">
        <f>IF($A18="","",SUM('Situfin serie mensual'!GL17:GR17))</f>
        <v>0</v>
      </c>
      <c r="D18" s="92">
        <f t="shared" si="0"/>
        <v>0</v>
      </c>
      <c r="E18" s="156">
        <v>84.170189979</v>
      </c>
      <c r="F18" s="156">
        <f>IF($A18="","",'2'!N18)</f>
        <v>0</v>
      </c>
      <c r="G18" s="92">
        <f t="shared" si="1"/>
        <v>0</v>
      </c>
      <c r="H18" s="92" t="str">
        <f t="shared" si="2"/>
        <v xml:space="preserve"> </v>
      </c>
      <c r="I18" s="89"/>
    </row>
    <row r="19" spans="1:11" s="93" customFormat="1" ht="12.75" customHeight="1" x14ac:dyDescent="0.2">
      <c r="A19" s="56" t="s">
        <v>106</v>
      </c>
      <c r="B19" s="92">
        <v>1143.822271151</v>
      </c>
      <c r="C19" s="92">
        <f>IF($A19="","",SUM('Situfin serie mensual'!GL18:GR18))</f>
        <v>26.444220000000001</v>
      </c>
      <c r="D19" s="92">
        <f t="shared" si="0"/>
        <v>2.3119168656674116</v>
      </c>
      <c r="E19" s="156">
        <v>1491.7516627799998</v>
      </c>
      <c r="F19" s="156">
        <f>IF($A19="","",'2'!N19)</f>
        <v>64.962595730000004</v>
      </c>
      <c r="G19" s="92">
        <f t="shared" si="1"/>
        <v>4.354786212132451</v>
      </c>
      <c r="H19" s="92">
        <f t="shared" si="2"/>
        <v>145.65895961385894</v>
      </c>
      <c r="I19" s="89"/>
    </row>
    <row r="20" spans="1:11" s="93" customFormat="1" ht="12.75" customHeight="1" x14ac:dyDescent="0.2">
      <c r="A20" s="56" t="s">
        <v>107</v>
      </c>
      <c r="B20" s="92">
        <v>0.19</v>
      </c>
      <c r="C20" s="92">
        <f>IF($A20="","",SUM('Situfin serie mensual'!GL19:GR19))</f>
        <v>30.263901552</v>
      </c>
      <c r="D20" s="92">
        <f t="shared" si="0"/>
        <v>15928.369237894736</v>
      </c>
      <c r="E20" s="156">
        <v>16.649999999999999</v>
      </c>
      <c r="F20" s="156">
        <f>IF($A20="","",'2'!N20)</f>
        <v>14.930876587</v>
      </c>
      <c r="G20" s="92">
        <f t="shared" si="1"/>
        <v>89.674934456456469</v>
      </c>
      <c r="H20" s="92">
        <f t="shared" si="2"/>
        <v>-50.664402732920969</v>
      </c>
      <c r="I20" s="89"/>
    </row>
    <row r="21" spans="1:11" s="93" customFormat="1" ht="12.75" customHeight="1" x14ac:dyDescent="0.2">
      <c r="A21" s="56" t="s">
        <v>105</v>
      </c>
      <c r="B21" s="92">
        <v>0</v>
      </c>
      <c r="C21" s="92">
        <f>IF($A21="","",SUM('Situfin serie mensual'!GL20:GR20))</f>
        <v>0</v>
      </c>
      <c r="D21" s="92">
        <f t="shared" si="0"/>
        <v>0</v>
      </c>
      <c r="E21" s="156">
        <v>0</v>
      </c>
      <c r="F21" s="156">
        <f>IF($A21="","",'2'!N21)</f>
        <v>0</v>
      </c>
      <c r="G21" s="92">
        <f t="shared" si="1"/>
        <v>0</v>
      </c>
      <c r="H21" s="92" t="str">
        <f t="shared" si="2"/>
        <v xml:space="preserve"> </v>
      </c>
      <c r="I21" s="89"/>
    </row>
    <row r="22" spans="1:11" s="93" customFormat="1" ht="12.75" customHeight="1" x14ac:dyDescent="0.2">
      <c r="A22" s="56" t="s">
        <v>106</v>
      </c>
      <c r="B22" s="92">
        <v>0.19</v>
      </c>
      <c r="C22" s="92">
        <f>IF($A22="","",SUM('Situfin serie mensual'!GL21:GR21))</f>
        <v>30.263901552</v>
      </c>
      <c r="D22" s="92">
        <f t="shared" si="0"/>
        <v>15928.369237894736</v>
      </c>
      <c r="E22" s="156">
        <v>16.649999999999999</v>
      </c>
      <c r="F22" s="156">
        <f>IF($A22="","",'2'!N22)</f>
        <v>14.930876587</v>
      </c>
      <c r="G22" s="92">
        <f t="shared" si="1"/>
        <v>89.674934456456469</v>
      </c>
      <c r="H22" s="92">
        <f t="shared" si="2"/>
        <v>-50.664402732920969</v>
      </c>
      <c r="I22" s="89"/>
    </row>
    <row r="23" spans="1:11" s="93" customFormat="1" ht="12.75" customHeight="1" x14ac:dyDescent="0.2">
      <c r="A23" s="56" t="s">
        <v>108</v>
      </c>
      <c r="B23" s="92">
        <v>1355.0778492760003</v>
      </c>
      <c r="C23" s="92">
        <f>IF($A23="","",SUM('Situfin serie mensual'!GL22:GR22))</f>
        <v>601.6399159130001</v>
      </c>
      <c r="D23" s="92">
        <f t="shared" si="0"/>
        <v>44.398918942881998</v>
      </c>
      <c r="E23" s="156">
        <v>1372.27653287</v>
      </c>
      <c r="F23" s="156">
        <f>IF($A23="","",'2'!N23)</f>
        <v>582.60164913999995</v>
      </c>
      <c r="G23" s="92">
        <f t="shared" si="1"/>
        <v>42.455120027560191</v>
      </c>
      <c r="H23" s="92">
        <f t="shared" si="2"/>
        <v>-3.1643955577829672</v>
      </c>
      <c r="I23" s="89"/>
    </row>
    <row r="24" spans="1:11" s="93" customFormat="1" ht="12.75" customHeight="1" x14ac:dyDescent="0.2">
      <c r="A24" s="56" t="s">
        <v>105</v>
      </c>
      <c r="B24" s="92">
        <v>1355.0778492760003</v>
      </c>
      <c r="C24" s="92">
        <f>IF($A24="","",SUM('Situfin serie mensual'!GL23:GR23))</f>
        <v>601.6399159130001</v>
      </c>
      <c r="D24" s="92">
        <f t="shared" si="0"/>
        <v>44.398918942881998</v>
      </c>
      <c r="E24" s="156">
        <v>1372.27653287</v>
      </c>
      <c r="F24" s="156">
        <f>IF($A24="","",'2'!N24)</f>
        <v>582.60164913999995</v>
      </c>
      <c r="G24" s="92">
        <f t="shared" si="1"/>
        <v>42.455120027560191</v>
      </c>
      <c r="H24" s="92">
        <f t="shared" si="2"/>
        <v>-3.1643955577829672</v>
      </c>
      <c r="I24" s="89"/>
    </row>
    <row r="25" spans="1:11" s="93" customFormat="1" ht="12.75" customHeight="1" x14ac:dyDescent="0.2">
      <c r="A25" s="56" t="s">
        <v>106</v>
      </c>
      <c r="B25" s="92">
        <v>0</v>
      </c>
      <c r="C25" s="92">
        <f>IF($A25="","",SUM('Situfin serie mensual'!GL24:GR24))</f>
        <v>0</v>
      </c>
      <c r="D25" s="92">
        <f t="shared" si="0"/>
        <v>0</v>
      </c>
      <c r="E25" s="156">
        <v>0</v>
      </c>
      <c r="F25" s="156">
        <f>IF($A25="","",'2'!N25)</f>
        <v>0</v>
      </c>
      <c r="G25" s="92">
        <f t="shared" si="1"/>
        <v>0</v>
      </c>
      <c r="H25" s="92" t="str">
        <f t="shared" si="2"/>
        <v xml:space="preserve"> </v>
      </c>
      <c r="I25" s="89"/>
    </row>
    <row r="26" spans="1:11" s="18" customFormat="1" ht="12.75" outlineLevel="2" x14ac:dyDescent="0.2">
      <c r="A26" s="55" t="s">
        <v>30</v>
      </c>
      <c r="B26" s="90">
        <v>9241.588580099</v>
      </c>
      <c r="C26" s="90">
        <f>IF($A26="","",SUM('Situfin serie mensual'!GL25:GR25))</f>
        <v>3945.2916699510006</v>
      </c>
      <c r="D26" s="90">
        <f t="shared" si="0"/>
        <v>42.690622242661412</v>
      </c>
      <c r="E26" s="157">
        <v>9231.7373950250003</v>
      </c>
      <c r="F26" s="157">
        <f>IF($A26="","",'2'!N26)</f>
        <v>3187.39557182</v>
      </c>
      <c r="G26" s="90">
        <f t="shared" si="1"/>
        <v>34.526497401645038</v>
      </c>
      <c r="H26" s="90">
        <f t="shared" si="2"/>
        <v>-19.210141138701005</v>
      </c>
      <c r="I26" s="89"/>
      <c r="K26" s="95"/>
    </row>
    <row r="27" spans="1:11" s="93" customFormat="1" ht="12.75" customHeight="1" x14ac:dyDescent="0.2">
      <c r="A27" s="56" t="s">
        <v>31</v>
      </c>
      <c r="B27" s="92">
        <v>3224.8204310089991</v>
      </c>
      <c r="C27" s="92">
        <f>IF($A27="","",SUM('Situfin serie mensual'!GL26:GR26))</f>
        <v>1576.9775543420001</v>
      </c>
      <c r="D27" s="92">
        <f t="shared" si="0"/>
        <v>48.901251653524994</v>
      </c>
      <c r="E27" s="156">
        <v>3237.8907739430001</v>
      </c>
      <c r="F27" s="156">
        <f>IF($A27="","",'2'!N27)</f>
        <v>1104.8145578190001</v>
      </c>
      <c r="G27" s="92">
        <f t="shared" si="1"/>
        <v>34.121427650062209</v>
      </c>
      <c r="H27" s="92">
        <f t="shared" si="2"/>
        <v>-29.941009320199981</v>
      </c>
      <c r="I27" s="89"/>
    </row>
    <row r="28" spans="1:11" s="93" customFormat="1" ht="14.25" customHeight="1" x14ac:dyDescent="0.2">
      <c r="A28" s="56" t="s">
        <v>109</v>
      </c>
      <c r="B28" s="92">
        <v>2349.1695245129995</v>
      </c>
      <c r="C28" s="92">
        <f>IF($A28="","",SUM('Situfin serie mensual'!GL27:GR27))</f>
        <v>1307.7454554910003</v>
      </c>
      <c r="D28" s="92">
        <f t="shared" si="0"/>
        <v>55.668415661151812</v>
      </c>
      <c r="E28" s="156">
        <v>2204.3628515380001</v>
      </c>
      <c r="F28" s="156">
        <f>IF($A28="","",'2'!N28)</f>
        <v>755.59469970099997</v>
      </c>
      <c r="G28" s="92">
        <f t="shared" si="1"/>
        <v>34.277237940832471</v>
      </c>
      <c r="H28" s="92">
        <f t="shared" si="2"/>
        <v>-42.221577102150377</v>
      </c>
      <c r="I28" s="89"/>
    </row>
    <row r="29" spans="1:11" s="93" customFormat="1" ht="14.25" customHeight="1" x14ac:dyDescent="0.2">
      <c r="A29" s="57" t="s">
        <v>110</v>
      </c>
      <c r="B29" s="92">
        <v>875.65090649599949</v>
      </c>
      <c r="C29" s="92">
        <f>IF($A29="","",SUM('Situfin serie mensual'!GL28:GR28))</f>
        <v>269.23209885099993</v>
      </c>
      <c r="D29" s="92">
        <f t="shared" si="0"/>
        <v>30.74651060756139</v>
      </c>
      <c r="E29" s="156">
        <v>1033.5279224050003</v>
      </c>
      <c r="F29" s="156">
        <f>IF($A29="","",'2'!N29)</f>
        <v>349.21985811799993</v>
      </c>
      <c r="G29" s="92">
        <f t="shared" si="1"/>
        <v>33.789107245924413</v>
      </c>
      <c r="H29" s="92">
        <f t="shared" si="2"/>
        <v>29.709592432835166</v>
      </c>
      <c r="I29" s="89"/>
    </row>
    <row r="30" spans="1:11" s="93" customFormat="1" ht="12.75" customHeight="1" x14ac:dyDescent="0.2">
      <c r="A30" s="56" t="s">
        <v>34</v>
      </c>
      <c r="B30" s="92">
        <v>2733.512253718</v>
      </c>
      <c r="C30" s="92">
        <f>IF($A30="","",SUM('Situfin serie mensual'!GL29:GR29))</f>
        <v>2119.937627842</v>
      </c>
      <c r="D30" s="92">
        <f t="shared" si="0"/>
        <v>77.553617144337167</v>
      </c>
      <c r="E30" s="156">
        <v>2554.4786840450001</v>
      </c>
      <c r="F30" s="156">
        <f>IF($A30="","",'2'!N30)</f>
        <v>1351.4596074010001</v>
      </c>
      <c r="G30" s="92">
        <f t="shared" si="1"/>
        <v>52.905495584757546</v>
      </c>
      <c r="H30" s="92">
        <f t="shared" si="2"/>
        <v>-36.250029734284006</v>
      </c>
      <c r="I30" s="89"/>
    </row>
    <row r="31" spans="1:11" s="93" customFormat="1" ht="14.25" customHeight="1" x14ac:dyDescent="0.2">
      <c r="A31" s="56" t="s">
        <v>111</v>
      </c>
      <c r="B31" s="92">
        <v>1199.834603472</v>
      </c>
      <c r="C31" s="92">
        <f>IF($A31="","",SUM('Situfin serie mensual'!GL30:GR30))</f>
        <v>1352.930677087</v>
      </c>
      <c r="D31" s="92">
        <f t="shared" si="0"/>
        <v>112.75976481858258</v>
      </c>
      <c r="E31" s="156">
        <v>946.18121027899997</v>
      </c>
      <c r="F31" s="156">
        <f>IF($A31="","",'2'!N31)</f>
        <v>788.87627200099996</v>
      </c>
      <c r="G31" s="92">
        <f t="shared" si="1"/>
        <v>83.374755642038636</v>
      </c>
      <c r="H31" s="92">
        <f t="shared" si="2"/>
        <v>-41.691301308982631</v>
      </c>
      <c r="I31" s="89"/>
    </row>
    <row r="32" spans="1:11" s="93" customFormat="1" ht="14.25" customHeight="1" x14ac:dyDescent="0.2">
      <c r="A32" s="57" t="s">
        <v>36</v>
      </c>
      <c r="B32" s="92">
        <v>1533.677650246</v>
      </c>
      <c r="C32" s="92">
        <f>IF($A32="","",SUM('Situfin serie mensual'!GL31:GR31))</f>
        <v>767.00695075500016</v>
      </c>
      <c r="D32" s="92">
        <f t="shared" si="0"/>
        <v>50.010962253506996</v>
      </c>
      <c r="E32" s="156">
        <v>1608.2974737659997</v>
      </c>
      <c r="F32" s="156">
        <f>IF($A32="","",'2'!N32)</f>
        <v>562.58333540000001</v>
      </c>
      <c r="G32" s="92">
        <f t="shared" si="1"/>
        <v>34.980054658834433</v>
      </c>
      <c r="H32" s="92">
        <f t="shared" si="2"/>
        <v>-26.652120317003209</v>
      </c>
      <c r="I32" s="89"/>
    </row>
    <row r="33" spans="1:9" s="93" customFormat="1" ht="12.75" customHeight="1" x14ac:dyDescent="0.2">
      <c r="A33" s="56" t="s">
        <v>30</v>
      </c>
      <c r="B33" s="92">
        <v>3283.2558953719999</v>
      </c>
      <c r="C33" s="92">
        <f>IF($A33="","",SUM('Situfin serie mensual'!GL32:GR32))</f>
        <v>248.37648776699999</v>
      </c>
      <c r="D33" s="92">
        <f t="shared" si="0"/>
        <v>7.5649445453552868</v>
      </c>
      <c r="E33" s="156">
        <v>3439.367937037</v>
      </c>
      <c r="F33" s="156">
        <f>IF($A33="","",'2'!N33)</f>
        <v>731.12140660000011</v>
      </c>
      <c r="G33" s="92">
        <f t="shared" si="1"/>
        <v>21.257435086455388</v>
      </c>
      <c r="H33" s="92">
        <f t="shared" si="2"/>
        <v>194.36015186987396</v>
      </c>
      <c r="I33" s="89"/>
    </row>
    <row r="34" spans="1:9" s="93" customFormat="1" ht="8.25" customHeight="1" x14ac:dyDescent="0.2">
      <c r="A34" s="56"/>
      <c r="B34" s="92"/>
      <c r="C34" s="92" t="str">
        <f>IF($A34="","",SUM('Situfin serie mensual'!GL33:GR33))</f>
        <v/>
      </c>
      <c r="D34" s="92"/>
      <c r="E34" s="156"/>
      <c r="F34" s="156" t="str">
        <f>IF($A34="","",'2'!N34)</f>
        <v/>
      </c>
      <c r="G34" s="92"/>
      <c r="H34" s="92"/>
      <c r="I34" s="89"/>
    </row>
    <row r="35" spans="1:9" s="12" customFormat="1" ht="12.75" x14ac:dyDescent="0.2">
      <c r="A35" s="87" t="s">
        <v>37</v>
      </c>
      <c r="B35" s="96">
        <v>36833.403351103996</v>
      </c>
      <c r="C35" s="96">
        <f>IF($A35="","",SUM('Situfin serie mensual'!GL34:GR34))</f>
        <v>18376.381371406998</v>
      </c>
      <c r="D35" s="96">
        <f t="shared" ref="D35:D78" si="3">IFERROR((C35/B35*100),0)</f>
        <v>49.890533319007588</v>
      </c>
      <c r="E35" s="158">
        <v>44498.260698334998</v>
      </c>
      <c r="F35" s="158">
        <f>IF($A35="","",'2'!N35)</f>
        <v>20355.264708907998</v>
      </c>
      <c r="G35" s="96">
        <f t="shared" ref="G35:G78" si="4">IFERROR((F35/E35*100),0)</f>
        <v>45.743955807399992</v>
      </c>
      <c r="H35" s="96">
        <f t="shared" ref="H35:H78" si="5">IF(C35&lt;&gt;0,F35/C35*100-100," ")</f>
        <v>10.768623579939799</v>
      </c>
      <c r="I35" s="89"/>
    </row>
    <row r="36" spans="1:9" s="93" customFormat="1" ht="12.75" x14ac:dyDescent="0.2">
      <c r="A36" s="56" t="s">
        <v>38</v>
      </c>
      <c r="B36" s="97">
        <v>17282.884705402997</v>
      </c>
      <c r="C36" s="97">
        <f>IF($A36="","",SUM('Situfin serie mensual'!GL35:GR35))</f>
        <v>8728.9059766769988</v>
      </c>
      <c r="D36" s="97">
        <f t="shared" si="3"/>
        <v>50.506070748410167</v>
      </c>
      <c r="E36" s="159">
        <v>18851.446096405005</v>
      </c>
      <c r="F36" s="159">
        <f>IF($A36="","",'2'!N36)</f>
        <v>9353.8046616850006</v>
      </c>
      <c r="G36" s="97">
        <f t="shared" si="4"/>
        <v>49.618499365249136</v>
      </c>
      <c r="H36" s="97">
        <f t="shared" si="5"/>
        <v>7.1589576824138845</v>
      </c>
      <c r="I36" s="89"/>
    </row>
    <row r="37" spans="1:9" s="93" customFormat="1" ht="13.15" hidden="1" customHeight="1" x14ac:dyDescent="0.2">
      <c r="A37" s="58" t="s">
        <v>112</v>
      </c>
      <c r="B37" s="97">
        <v>0</v>
      </c>
      <c r="C37" s="97">
        <f>IF($A37="","",SUM('Situfin serie mensual'!GL36:GR36))</f>
        <v>0</v>
      </c>
      <c r="D37" s="97">
        <f t="shared" si="3"/>
        <v>0</v>
      </c>
      <c r="E37" s="159">
        <v>30</v>
      </c>
      <c r="F37" s="159">
        <f>IF($A37="","",'2'!N37)</f>
        <v>2.899834201</v>
      </c>
      <c r="G37" s="97"/>
      <c r="H37" s="97" t="str">
        <f t="shared" si="5"/>
        <v xml:space="preserve"> </v>
      </c>
      <c r="I37" s="89"/>
    </row>
    <row r="38" spans="1:9" s="93" customFormat="1" ht="13.15" hidden="1" customHeight="1" x14ac:dyDescent="0.2">
      <c r="A38" s="58" t="s">
        <v>113</v>
      </c>
      <c r="B38" s="97">
        <v>17282.884705402997</v>
      </c>
      <c r="C38" s="97">
        <f>IF($A38="","",SUM('Situfin serie mensual'!GL37:GR37))</f>
        <v>0</v>
      </c>
      <c r="D38" s="97">
        <f t="shared" si="3"/>
        <v>0</v>
      </c>
      <c r="E38" s="159">
        <v>18821.446096405005</v>
      </c>
      <c r="F38" s="159">
        <f>IF($A38="","",'2'!N38)</f>
        <v>6546.1824493309996</v>
      </c>
      <c r="G38" s="97"/>
      <c r="H38" s="97" t="str">
        <f t="shared" si="5"/>
        <v xml:space="preserve"> </v>
      </c>
      <c r="I38" s="89"/>
    </row>
    <row r="39" spans="1:9" s="93" customFormat="1" ht="12.75" x14ac:dyDescent="0.2">
      <c r="A39" s="56" t="s">
        <v>39</v>
      </c>
      <c r="B39" s="92">
        <v>4013.4304461080001</v>
      </c>
      <c r="C39" s="92">
        <f>IF($A39="","",SUM('Situfin serie mensual'!GL38:GR38))</f>
        <v>1842.37945719</v>
      </c>
      <c r="D39" s="92">
        <f t="shared" si="3"/>
        <v>45.90535408372746</v>
      </c>
      <c r="E39" s="156">
        <v>4820.1436328360005</v>
      </c>
      <c r="F39" s="156">
        <f>IF($A39="","",'2'!N39)</f>
        <v>1886.6891262079998</v>
      </c>
      <c r="G39" s="92">
        <f t="shared" si="4"/>
        <v>39.14176153082682</v>
      </c>
      <c r="H39" s="92">
        <f t="shared" si="5"/>
        <v>2.4050240489318639</v>
      </c>
      <c r="I39" s="89"/>
    </row>
    <row r="40" spans="1:9" s="93" customFormat="1" ht="13.15" hidden="1" customHeight="1" x14ac:dyDescent="0.2">
      <c r="A40" s="58" t="s">
        <v>112</v>
      </c>
      <c r="B40" s="92">
        <v>0</v>
      </c>
      <c r="C40" s="92">
        <f>IF($A40="","",SUM('Situfin serie mensual'!GL39:GR39))</f>
        <v>0</v>
      </c>
      <c r="D40" s="92">
        <f t="shared" si="3"/>
        <v>0</v>
      </c>
      <c r="E40" s="156">
        <v>384.045828202</v>
      </c>
      <c r="F40" s="156">
        <f>IF($A40="","",'2'!N40)</f>
        <v>14.409292488999998</v>
      </c>
      <c r="G40" s="92"/>
      <c r="H40" s="92" t="str">
        <f t="shared" si="5"/>
        <v xml:space="preserve"> </v>
      </c>
      <c r="I40" s="89"/>
    </row>
    <row r="41" spans="1:9" s="93" customFormat="1" ht="13.15" hidden="1" customHeight="1" x14ac:dyDescent="0.2">
      <c r="A41" s="58" t="s">
        <v>113</v>
      </c>
      <c r="B41" s="92">
        <v>4013.4304461080001</v>
      </c>
      <c r="C41" s="92">
        <f>IF($A41="","",SUM('Situfin serie mensual'!GL40:GR40))</f>
        <v>0</v>
      </c>
      <c r="D41" s="92">
        <f t="shared" si="3"/>
        <v>0</v>
      </c>
      <c r="E41" s="156">
        <v>4436.0978046340006</v>
      </c>
      <c r="F41" s="156">
        <f>IF($A41="","",'2'!N41)</f>
        <v>1320.1621551899998</v>
      </c>
      <c r="G41" s="92"/>
      <c r="H41" s="92" t="str">
        <f t="shared" si="5"/>
        <v xml:space="preserve"> </v>
      </c>
      <c r="I41" s="89"/>
    </row>
    <row r="42" spans="1:9" s="93" customFormat="1" ht="12.75" customHeight="1" x14ac:dyDescent="0.2">
      <c r="A42" s="58" t="s">
        <v>40</v>
      </c>
      <c r="B42" s="92">
        <v>1896.414852977</v>
      </c>
      <c r="C42" s="92">
        <f>IF($A42="","",SUM('Situfin serie mensual'!GL41:GR41))</f>
        <v>842.9692339259999</v>
      </c>
      <c r="D42" s="92">
        <f t="shared" si="3"/>
        <v>44.450676633475169</v>
      </c>
      <c r="E42" s="156">
        <v>1817.7460659159999</v>
      </c>
      <c r="F42" s="156">
        <f>IF($A42="","",'2'!N42)</f>
        <v>770.07170697000004</v>
      </c>
      <c r="G42" s="92">
        <f t="shared" si="4"/>
        <v>42.36409702154657</v>
      </c>
      <c r="H42" s="92">
        <f t="shared" si="5"/>
        <v>-8.6477090766991438</v>
      </c>
      <c r="I42" s="89"/>
    </row>
    <row r="43" spans="1:9" s="93" customFormat="1" ht="12.75" customHeight="1" x14ac:dyDescent="0.2">
      <c r="A43" s="58" t="s">
        <v>41</v>
      </c>
      <c r="B43" s="92">
        <v>1911.684959015</v>
      </c>
      <c r="C43" s="92">
        <f>IF($A43="","",SUM('Situfin serie mensual'!GL42:GR42))</f>
        <v>888.46361821200003</v>
      </c>
      <c r="D43" s="92">
        <f t="shared" si="3"/>
        <v>46.475420231887107</v>
      </c>
      <c r="E43" s="156">
        <v>2810.276960569</v>
      </c>
      <c r="F43" s="156">
        <f>IF($A43="","",'2'!N43)</f>
        <v>981.98872340299988</v>
      </c>
      <c r="G43" s="92">
        <f t="shared" si="4"/>
        <v>34.94277386824448</v>
      </c>
      <c r="H43" s="92">
        <f t="shared" si="5"/>
        <v>10.526610575142698</v>
      </c>
      <c r="I43" s="89"/>
    </row>
    <row r="44" spans="1:9" s="93" customFormat="1" ht="12.75" customHeight="1" x14ac:dyDescent="0.2">
      <c r="A44" s="58" t="s">
        <v>12</v>
      </c>
      <c r="B44" s="92">
        <v>119.139354086</v>
      </c>
      <c r="C44" s="92">
        <f>IF($A44="","",SUM('Situfin serie mensual'!GL43:GR43))</f>
        <v>29.228481767999998</v>
      </c>
      <c r="D44" s="92">
        <f t="shared" si="3"/>
        <v>24.533020169726285</v>
      </c>
      <c r="E44" s="156">
        <v>101.427387</v>
      </c>
      <c r="F44" s="156">
        <f>IF($A44="","",'2'!N44)</f>
        <v>46.641030960000009</v>
      </c>
      <c r="G44" s="92">
        <f t="shared" si="4"/>
        <v>45.984652015140654</v>
      </c>
      <c r="H44" s="92">
        <f t="shared" si="5"/>
        <v>59.573909210240487</v>
      </c>
      <c r="I44" s="89"/>
    </row>
    <row r="45" spans="1:9" s="93" customFormat="1" ht="12.75" customHeight="1" x14ac:dyDescent="0.2">
      <c r="A45" s="58" t="s">
        <v>13</v>
      </c>
      <c r="B45" s="92">
        <v>86.19128003000003</v>
      </c>
      <c r="C45" s="92">
        <f>IF($A45="","",SUM('Situfin serie mensual'!GL44:GR44))</f>
        <v>81.718123284000029</v>
      </c>
      <c r="D45" s="92">
        <f t="shared" si="3"/>
        <v>94.810198033440201</v>
      </c>
      <c r="E45" s="156">
        <v>90.693219351000153</v>
      </c>
      <c r="F45" s="156">
        <f>IF($A45="","",'2'!N45)</f>
        <v>87.987664875000021</v>
      </c>
      <c r="G45" s="92">
        <f t="shared" si="4"/>
        <v>97.016806222823433</v>
      </c>
      <c r="H45" s="92">
        <f t="shared" si="5"/>
        <v>7.6721556235586519</v>
      </c>
      <c r="I45" s="89"/>
    </row>
    <row r="46" spans="1:9" s="93" customFormat="1" ht="12.75" x14ac:dyDescent="0.2">
      <c r="A46" s="56" t="s">
        <v>10</v>
      </c>
      <c r="B46" s="92">
        <v>2014.282352313</v>
      </c>
      <c r="C46" s="92">
        <f>IF($A46="","",SUM('Situfin serie mensual'!GL45:GR45))</f>
        <v>1045.4509557020001</v>
      </c>
      <c r="D46" s="92">
        <f t="shared" si="3"/>
        <v>51.901907123472981</v>
      </c>
      <c r="E46" s="156">
        <v>2846.7115415630001</v>
      </c>
      <c r="F46" s="156">
        <f>IF($A46="","",'2'!N46)</f>
        <v>1284.2632773799999</v>
      </c>
      <c r="G46" s="92">
        <f>IFERROR((F46/E46*100),0)</f>
        <v>45.113923860190944</v>
      </c>
      <c r="H46" s="92">
        <f t="shared" si="5"/>
        <v>22.842996161177354</v>
      </c>
      <c r="I46" s="89"/>
    </row>
    <row r="47" spans="1:9" s="93" customFormat="1" ht="12.75" customHeight="1" x14ac:dyDescent="0.2">
      <c r="A47" s="58" t="s">
        <v>42</v>
      </c>
      <c r="B47" s="92">
        <v>1794.554951068</v>
      </c>
      <c r="C47" s="92">
        <f>IF($A47="","",SUM('Situfin serie mensual'!GL46:GR46))</f>
        <v>920.14978257699988</v>
      </c>
      <c r="D47" s="92">
        <f t="shared" si="3"/>
        <v>51.274539240461138</v>
      </c>
      <c r="E47" s="156">
        <v>2537.94021733</v>
      </c>
      <c r="F47" s="156">
        <f>IF($A47="","",'2'!N47)</f>
        <v>1165.7466745869999</v>
      </c>
      <c r="G47" s="92">
        <f t="shared" si="4"/>
        <v>45.932787014715629</v>
      </c>
      <c r="H47" s="92">
        <f t="shared" si="5"/>
        <v>26.69096886836985</v>
      </c>
      <c r="I47" s="89"/>
    </row>
    <row r="48" spans="1:9" s="93" customFormat="1" ht="12.75" customHeight="1" x14ac:dyDescent="0.2">
      <c r="A48" s="58" t="s">
        <v>43</v>
      </c>
      <c r="B48" s="92">
        <v>219.72740124499998</v>
      </c>
      <c r="C48" s="92">
        <f>IF($A48="","",SUM('Situfin serie mensual'!GL47:GR47))</f>
        <v>125.30117312500001</v>
      </c>
      <c r="D48" s="92">
        <f t="shared" si="3"/>
        <v>57.02573844455884</v>
      </c>
      <c r="E48" s="156">
        <v>308.77132423299997</v>
      </c>
      <c r="F48" s="156">
        <f>IF($A48="","",'2'!N48)</f>
        <v>118.516602793</v>
      </c>
      <c r="G48" s="92">
        <f t="shared" si="4"/>
        <v>38.383293230807581</v>
      </c>
      <c r="H48" s="92">
        <f t="shared" si="5"/>
        <v>-5.4146103845585998</v>
      </c>
      <c r="I48" s="89"/>
    </row>
    <row r="49" spans="1:10" s="93" customFormat="1" ht="12.75" customHeight="1" x14ac:dyDescent="0.2">
      <c r="A49" s="56" t="s">
        <v>44</v>
      </c>
      <c r="B49" s="92">
        <v>0</v>
      </c>
      <c r="C49" s="92">
        <f>IF($A49="","",SUM('Situfin serie mensual'!GL48:GR48))</f>
        <v>0</v>
      </c>
      <c r="D49" s="92">
        <f t="shared" si="3"/>
        <v>0</v>
      </c>
      <c r="E49" s="156">
        <v>0</v>
      </c>
      <c r="F49" s="156">
        <f>IF($A49="","",'2'!N49)</f>
        <v>0</v>
      </c>
      <c r="G49" s="92">
        <f t="shared" si="4"/>
        <v>0</v>
      </c>
      <c r="H49" s="92" t="str">
        <f t="shared" si="5"/>
        <v xml:space="preserve"> </v>
      </c>
      <c r="I49" s="89"/>
    </row>
    <row r="50" spans="1:10" s="93" customFormat="1" ht="12.75" x14ac:dyDescent="0.2">
      <c r="A50" s="56" t="s">
        <v>6</v>
      </c>
      <c r="B50" s="92">
        <v>5072.3006845540003</v>
      </c>
      <c r="C50" s="92">
        <f>IF($A50="","",SUM('Situfin serie mensual'!GL49:GR49))</f>
        <v>2800.0321709760001</v>
      </c>
      <c r="D50" s="92">
        <f t="shared" si="3"/>
        <v>55.202409027180977</v>
      </c>
      <c r="E50" s="156">
        <v>7316.8460697459996</v>
      </c>
      <c r="F50" s="156">
        <f>IF($A50="","",'2'!N50)</f>
        <v>2384.9292504659998</v>
      </c>
      <c r="G50" s="92">
        <f t="shared" si="4"/>
        <v>32.595044746496782</v>
      </c>
      <c r="H50" s="92">
        <f t="shared" si="5"/>
        <v>-14.82493397085895</v>
      </c>
      <c r="I50" s="89"/>
    </row>
    <row r="51" spans="1:10" s="93" customFormat="1" ht="12.75" customHeight="1" x14ac:dyDescent="0.2">
      <c r="A51" s="56" t="s">
        <v>25</v>
      </c>
      <c r="B51" s="92">
        <v>0</v>
      </c>
      <c r="C51" s="92">
        <f>IF($A51="","",SUM('Situfin serie mensual'!GL50:GR50))</f>
        <v>0</v>
      </c>
      <c r="D51" s="92">
        <f t="shared" si="3"/>
        <v>0</v>
      </c>
      <c r="E51" s="156">
        <v>0</v>
      </c>
      <c r="F51" s="156">
        <f>IF($A51="","",'2'!N51)</f>
        <v>0</v>
      </c>
      <c r="G51" s="92">
        <f t="shared" si="4"/>
        <v>0</v>
      </c>
      <c r="H51" s="92" t="str">
        <f t="shared" si="5"/>
        <v xml:space="preserve"> </v>
      </c>
      <c r="I51" s="89"/>
    </row>
    <row r="52" spans="1:10" s="93" customFormat="1" ht="12.75" customHeight="1" x14ac:dyDescent="0.2">
      <c r="A52" s="56" t="s">
        <v>26</v>
      </c>
      <c r="B52" s="92">
        <v>0</v>
      </c>
      <c r="C52" s="92">
        <f>IF($A52="","",SUM('Situfin serie mensual'!GL51:GR51))</f>
        <v>0</v>
      </c>
      <c r="D52" s="92">
        <f t="shared" si="3"/>
        <v>0</v>
      </c>
      <c r="E52" s="156">
        <v>0</v>
      </c>
      <c r="F52" s="156">
        <f>IF($A52="","",'2'!N52)</f>
        <v>0</v>
      </c>
      <c r="G52" s="92">
        <f t="shared" si="4"/>
        <v>0</v>
      </c>
      <c r="H52" s="92" t="str">
        <f t="shared" si="5"/>
        <v xml:space="preserve"> </v>
      </c>
      <c r="I52" s="89"/>
    </row>
    <row r="53" spans="1:10" s="93" customFormat="1" ht="12.75" customHeight="1" x14ac:dyDescent="0.2">
      <c r="A53" s="56" t="s">
        <v>27</v>
      </c>
      <c r="B53" s="92">
        <v>0</v>
      </c>
      <c r="C53" s="92">
        <f>IF($A53="","",SUM('Situfin serie mensual'!GL52:GR52))</f>
        <v>0</v>
      </c>
      <c r="D53" s="92">
        <f t="shared" si="3"/>
        <v>0</v>
      </c>
      <c r="E53" s="156">
        <v>0</v>
      </c>
      <c r="F53" s="156">
        <f>IF($A53="","",'2'!N53)</f>
        <v>0</v>
      </c>
      <c r="G53" s="92">
        <f t="shared" si="4"/>
        <v>0</v>
      </c>
      <c r="H53" s="92" t="str">
        <f t="shared" si="5"/>
        <v xml:space="preserve"> </v>
      </c>
      <c r="I53" s="89"/>
    </row>
    <row r="54" spans="1:10" s="93" customFormat="1" ht="12.75" customHeight="1" x14ac:dyDescent="0.2">
      <c r="A54" s="56" t="s">
        <v>73</v>
      </c>
      <c r="B54" s="92">
        <v>70.892550268000008</v>
      </c>
      <c r="C54" s="92">
        <f>IF($A54="","",SUM('Situfin serie mensual'!GL53:GR53))</f>
        <v>34.798636571000003</v>
      </c>
      <c r="D54" s="92">
        <f t="shared" si="3"/>
        <v>49.086450465455556</v>
      </c>
      <c r="E54" s="156">
        <v>58.426675080000003</v>
      </c>
      <c r="F54" s="156">
        <f>IF($A54="","",'2'!N54)</f>
        <v>15.476002094999998</v>
      </c>
      <c r="G54" s="92">
        <f t="shared" si="4"/>
        <v>26.487904837661347</v>
      </c>
      <c r="H54" s="92">
        <f t="shared" si="5"/>
        <v>-55.526987204156235</v>
      </c>
      <c r="I54" s="89"/>
    </row>
    <row r="55" spans="1:10" s="93" customFormat="1" ht="12.75" customHeight="1" x14ac:dyDescent="0.2">
      <c r="A55" s="56" t="s">
        <v>26</v>
      </c>
      <c r="B55" s="92">
        <v>56.823550268000005</v>
      </c>
      <c r="C55" s="92">
        <f>IF($A55="","",SUM('Situfin serie mensual'!GL54:GR54))</f>
        <v>30.473636571000004</v>
      </c>
      <c r="D55" s="92">
        <f t="shared" si="3"/>
        <v>53.628533288179867</v>
      </c>
      <c r="E55" s="156">
        <v>54.426675080000003</v>
      </c>
      <c r="F55" s="156">
        <f>IF($A55="","",'2'!N55)</f>
        <v>15.476002094999998</v>
      </c>
      <c r="G55" s="92">
        <f t="shared" si="4"/>
        <v>28.434590340586347</v>
      </c>
      <c r="H55" s="92">
        <f t="shared" si="5"/>
        <v>-49.215112351482148</v>
      </c>
      <c r="I55" s="89"/>
    </row>
    <row r="56" spans="1:10" s="93" customFormat="1" ht="12.75" customHeight="1" x14ac:dyDescent="0.2">
      <c r="A56" s="56" t="s">
        <v>27</v>
      </c>
      <c r="B56" s="92">
        <v>14.069000000000001</v>
      </c>
      <c r="C56" s="92">
        <f>IF($A56="","",SUM('Situfin serie mensual'!GL55:GR55))</f>
        <v>4.3250000000000002</v>
      </c>
      <c r="D56" s="92">
        <f t="shared" si="3"/>
        <v>30.741346222190629</v>
      </c>
      <c r="E56" s="156">
        <v>4</v>
      </c>
      <c r="F56" s="156">
        <f>IF($A56="","",'2'!N56)</f>
        <v>0</v>
      </c>
      <c r="G56" s="92">
        <f t="shared" si="4"/>
        <v>0</v>
      </c>
      <c r="H56" s="92">
        <f t="shared" si="5"/>
        <v>-100</v>
      </c>
      <c r="I56" s="89"/>
    </row>
    <row r="57" spans="1:10" s="93" customFormat="1" ht="12.75" customHeight="1" x14ac:dyDescent="0.2">
      <c r="A57" s="56" t="s">
        <v>74</v>
      </c>
      <c r="B57" s="92">
        <v>5001.4081342859999</v>
      </c>
      <c r="C57" s="92">
        <f>IF($A57="","",SUM('Situfin serie mensual'!GL56:GR56))</f>
        <v>2765.2335344049998</v>
      </c>
      <c r="D57" s="92">
        <f t="shared" si="3"/>
        <v>55.289099792687971</v>
      </c>
      <c r="E57" s="156">
        <v>7258.4193946659998</v>
      </c>
      <c r="F57" s="156">
        <f>IF($A57="","",'2'!N57)</f>
        <v>2369.453248371</v>
      </c>
      <c r="G57" s="92">
        <f t="shared" si="4"/>
        <v>32.64420419288863</v>
      </c>
      <c r="H57" s="92">
        <f t="shared" si="5"/>
        <v>-14.312725529677934</v>
      </c>
      <c r="I57" s="89"/>
    </row>
    <row r="58" spans="1:10" s="93" customFormat="1" ht="12.75" customHeight="1" x14ac:dyDescent="0.2">
      <c r="A58" s="56" t="s">
        <v>26</v>
      </c>
      <c r="B58" s="92">
        <v>3258.1374796389996</v>
      </c>
      <c r="C58" s="92">
        <f>IF($A58="","",SUM('Situfin serie mensual'!GL57:GR57))</f>
        <v>1695.7982307179998</v>
      </c>
      <c r="D58" s="92">
        <f t="shared" si="3"/>
        <v>52.048087022586095</v>
      </c>
      <c r="E58" s="156">
        <v>3771.2509129250002</v>
      </c>
      <c r="F58" s="156">
        <f>IF($A58="","",'2'!N58)</f>
        <v>1820.0984741000002</v>
      </c>
      <c r="G58" s="92">
        <f t="shared" si="4"/>
        <v>48.262460285049642</v>
      </c>
      <c r="H58" s="92">
        <f t="shared" si="5"/>
        <v>7.3298958054326846</v>
      </c>
      <c r="I58" s="89"/>
    </row>
    <row r="59" spans="1:10" s="93" customFormat="1" ht="12.75" customHeight="1" x14ac:dyDescent="0.2">
      <c r="A59" s="56" t="s">
        <v>27</v>
      </c>
      <c r="B59" s="92">
        <v>1743.2706546470001</v>
      </c>
      <c r="C59" s="92">
        <f>IF($A59="","",SUM('Situfin serie mensual'!GL58:GR58))</f>
        <v>1069.435303687</v>
      </c>
      <c r="D59" s="92">
        <f t="shared" si="3"/>
        <v>61.346486894403263</v>
      </c>
      <c r="E59" s="156">
        <v>3487.1684817410001</v>
      </c>
      <c r="F59" s="156">
        <f>IF($A59="","",'2'!N59)</f>
        <v>549.35477427100011</v>
      </c>
      <c r="G59" s="92">
        <f t="shared" si="4"/>
        <v>15.753605744817062</v>
      </c>
      <c r="H59" s="92">
        <f t="shared" si="5"/>
        <v>-48.631322308414823</v>
      </c>
      <c r="I59" s="89"/>
    </row>
    <row r="60" spans="1:10" s="93" customFormat="1" ht="12.75" x14ac:dyDescent="0.2">
      <c r="A60" s="56" t="s">
        <v>45</v>
      </c>
      <c r="B60" s="92">
        <v>6224.7621924469995</v>
      </c>
      <c r="C60" s="92">
        <f>IF($A60="","",SUM('Situfin serie mensual'!GL59:GR59))</f>
        <v>3104.2039358730003</v>
      </c>
      <c r="D60" s="92">
        <f t="shared" si="3"/>
        <v>49.86863497596066</v>
      </c>
      <c r="E60" s="156">
        <v>8636.4217913909997</v>
      </c>
      <c r="F60" s="156">
        <f>IF($A60="","",'2'!N60)</f>
        <v>4594.2849042740008</v>
      </c>
      <c r="G60" s="92">
        <f t="shared" si="4"/>
        <v>53.196624889878564</v>
      </c>
      <c r="H60" s="92">
        <f t="shared" si="5"/>
        <v>48.002032056632345</v>
      </c>
      <c r="I60" s="89"/>
    </row>
    <row r="61" spans="1:10" s="93" customFormat="1" ht="13.9" hidden="1" customHeight="1" x14ac:dyDescent="0.2">
      <c r="A61" s="56" t="s">
        <v>84</v>
      </c>
      <c r="B61" s="92">
        <v>0</v>
      </c>
      <c r="C61" s="92">
        <f>IF($A61="","",SUM('Situfin serie mensual'!GL60:GR60))</f>
        <v>0</v>
      </c>
      <c r="D61" s="92">
        <f t="shared" si="3"/>
        <v>0</v>
      </c>
      <c r="E61" s="156">
        <v>1914.6</v>
      </c>
      <c r="F61" s="156">
        <f>IF($A61="","",'2'!N61)</f>
        <v>912.63300000000004</v>
      </c>
      <c r="G61" s="92">
        <f t="shared" si="4"/>
        <v>47.667032278282676</v>
      </c>
      <c r="H61" s="92" t="str">
        <f t="shared" si="5"/>
        <v xml:space="preserve"> </v>
      </c>
      <c r="I61" s="89"/>
      <c r="J61" s="98"/>
    </row>
    <row r="62" spans="1:10" s="93" customFormat="1" ht="13.9" hidden="1" customHeight="1" x14ac:dyDescent="0.2">
      <c r="A62" s="56" t="s">
        <v>85</v>
      </c>
      <c r="B62" s="92">
        <v>0</v>
      </c>
      <c r="C62" s="92">
        <f>IF($A62="","",SUM('Situfin serie mensual'!GL61:GR61))</f>
        <v>0</v>
      </c>
      <c r="D62" s="92">
        <f t="shared" si="3"/>
        <v>0</v>
      </c>
      <c r="E62" s="156">
        <v>131.67525474499999</v>
      </c>
      <c r="F62" s="156">
        <f>IF($A62="","",'2'!N62)</f>
        <v>94.085484999999991</v>
      </c>
      <c r="G62" s="92">
        <f t="shared" si="4"/>
        <v>71.452669814236785</v>
      </c>
      <c r="H62" s="92" t="str">
        <f t="shared" si="5"/>
        <v xml:space="preserve"> </v>
      </c>
      <c r="I62" s="89"/>
      <c r="J62" s="98"/>
    </row>
    <row r="63" spans="1:10" s="93" customFormat="1" ht="13.9" hidden="1" customHeight="1" x14ac:dyDescent="0.2">
      <c r="A63" s="56" t="s">
        <v>86</v>
      </c>
      <c r="B63" s="92">
        <v>0</v>
      </c>
      <c r="C63" s="92">
        <f>IF($A63="","",SUM('Situfin serie mensual'!GL62:GR62))</f>
        <v>0</v>
      </c>
      <c r="D63" s="92">
        <f t="shared" si="3"/>
        <v>0</v>
      </c>
      <c r="E63" s="156">
        <v>238.51273985500001</v>
      </c>
      <c r="F63" s="156">
        <f>IF($A63="","",'2'!N63)</f>
        <v>230.32988329</v>
      </c>
      <c r="G63" s="92">
        <f t="shared" si="4"/>
        <v>96.569216147542207</v>
      </c>
      <c r="H63" s="92" t="str">
        <f t="shared" si="5"/>
        <v xml:space="preserve"> </v>
      </c>
      <c r="I63" s="89"/>
      <c r="J63" s="98"/>
    </row>
    <row r="64" spans="1:10" s="93" customFormat="1" ht="13.9" hidden="1" customHeight="1" x14ac:dyDescent="0.2">
      <c r="A64" s="56" t="s">
        <v>87</v>
      </c>
      <c r="B64" s="92">
        <v>0</v>
      </c>
      <c r="C64" s="92">
        <f>IF($A64="","",SUM('Situfin serie mensual'!GL63:GR63))</f>
        <v>0</v>
      </c>
      <c r="D64" s="92">
        <f t="shared" si="3"/>
        <v>0</v>
      </c>
      <c r="E64" s="156">
        <v>254.34013188399999</v>
      </c>
      <c r="F64" s="156">
        <f>IF($A64="","",'2'!N64)</f>
        <v>215.36899199699999</v>
      </c>
      <c r="G64" s="92">
        <f t="shared" si="4"/>
        <v>84.677549862727119</v>
      </c>
      <c r="H64" s="92" t="str">
        <f t="shared" si="5"/>
        <v xml:space="preserve"> </v>
      </c>
      <c r="I64" s="98"/>
      <c r="J64" s="98"/>
    </row>
    <row r="65" spans="1:10" s="93" customFormat="1" ht="13.15" hidden="1" customHeight="1" x14ac:dyDescent="0.2">
      <c r="A65" s="56" t="s">
        <v>88</v>
      </c>
      <c r="B65" s="92">
        <v>6224.7621924469995</v>
      </c>
      <c r="C65" s="92">
        <f>IF($A65="","",SUM('Situfin serie mensual'!GL64:GR64))</f>
        <v>0</v>
      </c>
      <c r="D65" s="92">
        <f t="shared" si="3"/>
        <v>0</v>
      </c>
      <c r="E65" s="156">
        <v>6097.2936649069998</v>
      </c>
      <c r="F65" s="156">
        <f>IF($A65="","",'2'!N65)</f>
        <v>3141.8675439870003</v>
      </c>
      <c r="G65" s="92">
        <f t="shared" si="4"/>
        <v>51.528886693944763</v>
      </c>
      <c r="H65" s="92" t="str">
        <f t="shared" si="5"/>
        <v xml:space="preserve"> </v>
      </c>
      <c r="I65" s="89"/>
    </row>
    <row r="66" spans="1:10" s="93" customFormat="1" ht="12.75" x14ac:dyDescent="0.2">
      <c r="A66" s="56" t="s">
        <v>46</v>
      </c>
      <c r="B66" s="92">
        <v>2225.742970279</v>
      </c>
      <c r="C66" s="92">
        <f>IF($A66="","",SUM('Situfin serie mensual'!GL65:GR65))</f>
        <v>855.40887498899997</v>
      </c>
      <c r="D66" s="92">
        <f t="shared" si="3"/>
        <v>38.432509342342129</v>
      </c>
      <c r="E66" s="156">
        <v>2026.6915663939999</v>
      </c>
      <c r="F66" s="156">
        <f>IF($A66="","",'2'!N66)</f>
        <v>851.293488895</v>
      </c>
      <c r="G66" s="92">
        <f t="shared" si="4"/>
        <v>42.00409687447744</v>
      </c>
      <c r="H66" s="92">
        <f t="shared" si="5"/>
        <v>-0.48110163622664004</v>
      </c>
      <c r="I66" s="89"/>
    </row>
    <row r="67" spans="1:10" s="93" customFormat="1" ht="13.9" hidden="1" customHeight="1" x14ac:dyDescent="0.2">
      <c r="A67" s="56" t="s">
        <v>89</v>
      </c>
      <c r="B67" s="92">
        <v>0</v>
      </c>
      <c r="C67" s="92">
        <f>IF($A67="","",SUM('Situfin serie mensual'!GL66:GR66))</f>
        <v>0</v>
      </c>
      <c r="D67" s="92">
        <f t="shared" si="3"/>
        <v>0</v>
      </c>
      <c r="E67" s="156">
        <v>165</v>
      </c>
      <c r="F67" s="156">
        <f>IF($A67="","",'2'!N67)</f>
        <v>164.739</v>
      </c>
      <c r="G67" s="92">
        <f t="shared" si="4"/>
        <v>99.841818181818184</v>
      </c>
      <c r="H67" s="92" t="str">
        <f t="shared" si="5"/>
        <v xml:space="preserve"> </v>
      </c>
      <c r="I67" s="89"/>
      <c r="J67" s="98"/>
    </row>
    <row r="68" spans="1:10" s="93" customFormat="1" ht="13.15" hidden="1" customHeight="1" x14ac:dyDescent="0.2">
      <c r="A68" s="56" t="s">
        <v>90</v>
      </c>
      <c r="B68" s="92">
        <v>2225.742970279</v>
      </c>
      <c r="C68" s="92">
        <f>IF($A68="","",SUM('Situfin serie mensual'!GL67:GR67))</f>
        <v>0</v>
      </c>
      <c r="D68" s="92">
        <f t="shared" si="3"/>
        <v>0</v>
      </c>
      <c r="E68" s="156">
        <v>1861.6915663939999</v>
      </c>
      <c r="F68" s="156">
        <f>IF($A68="","",'2'!N68)</f>
        <v>686.55448889500008</v>
      </c>
      <c r="G68" s="92">
        <f t="shared" si="4"/>
        <v>36.877993180407458</v>
      </c>
      <c r="H68" s="92" t="str">
        <f t="shared" si="5"/>
        <v xml:space="preserve"> </v>
      </c>
      <c r="I68" s="89"/>
    </row>
    <row r="69" spans="1:10" s="93" customFormat="1" ht="12.75" customHeight="1" x14ac:dyDescent="0.2">
      <c r="A69" s="56" t="s">
        <v>47</v>
      </c>
      <c r="B69" s="92">
        <v>435.652045622</v>
      </c>
      <c r="C69" s="92">
        <f>IF($A69="","",SUM('Situfin serie mensual'!GL68:GR68))</f>
        <v>226.850865669</v>
      </c>
      <c r="D69" s="92">
        <f t="shared" si="3"/>
        <v>52.07157132594542</v>
      </c>
      <c r="E69" s="156">
        <v>550.50452198300002</v>
      </c>
      <c r="F69" s="156">
        <f>IF($A69="","",'2'!N69)</f>
        <v>295.54806251300005</v>
      </c>
      <c r="G69" s="92">
        <f t="shared" si="4"/>
        <v>53.686763815924991</v>
      </c>
      <c r="H69" s="92">
        <f t="shared" si="5"/>
        <v>30.282977603548886</v>
      </c>
      <c r="I69" s="89"/>
    </row>
    <row r="70" spans="1:10" s="93" customFormat="1" ht="25.5" customHeight="1" x14ac:dyDescent="0.2">
      <c r="A70" s="99" t="s">
        <v>48</v>
      </c>
      <c r="B70" s="92">
        <v>59.738348374000005</v>
      </c>
      <c r="C70" s="92">
        <f>IF($A70="","",SUM('Situfin serie mensual'!GL69:GR69))</f>
        <v>49.881232623999999</v>
      </c>
      <c r="D70" s="92">
        <f t="shared" si="3"/>
        <v>83.499517448510289</v>
      </c>
      <c r="E70" s="156">
        <v>235.18331135299999</v>
      </c>
      <c r="F70" s="156">
        <f>IF($A70="","",'2'!N70)</f>
        <v>190.03900000000002</v>
      </c>
      <c r="G70" s="92">
        <f t="shared" si="4"/>
        <v>80.804628060857468</v>
      </c>
      <c r="H70" s="92">
        <f t="shared" si="5"/>
        <v>280.98296694569672</v>
      </c>
      <c r="I70" s="89"/>
    </row>
    <row r="71" spans="1:10" s="93" customFormat="1" ht="12.75" customHeight="1" x14ac:dyDescent="0.2">
      <c r="A71" s="99" t="s">
        <v>49</v>
      </c>
      <c r="B71" s="92">
        <v>246.74531661700004</v>
      </c>
      <c r="C71" s="92">
        <f>IF($A71="","",SUM('Situfin serie mensual'!GL70:GR70))</f>
        <v>114.79733125099999</v>
      </c>
      <c r="D71" s="92">
        <f t="shared" si="3"/>
        <v>46.524624185345445</v>
      </c>
      <c r="E71" s="156">
        <v>161.086961809</v>
      </c>
      <c r="F71" s="156">
        <f>IF($A71="","",'2'!N71)</f>
        <v>53.22858978699999</v>
      </c>
      <c r="G71" s="92">
        <f t="shared" si="4"/>
        <v>33.043387986988584</v>
      </c>
      <c r="H71" s="92">
        <f t="shared" si="5"/>
        <v>-53.632554688385824</v>
      </c>
      <c r="I71" s="89"/>
    </row>
    <row r="72" spans="1:10" s="93" customFormat="1" ht="25.5" customHeight="1" x14ac:dyDescent="0.2">
      <c r="A72" s="99" t="s">
        <v>50</v>
      </c>
      <c r="B72" s="92">
        <v>36.449636166999994</v>
      </c>
      <c r="C72" s="92">
        <f>IF($A72="","",SUM('Situfin serie mensual'!GL71:GR71))</f>
        <v>19.001244667000002</v>
      </c>
      <c r="D72" s="92">
        <f t="shared" si="3"/>
        <v>52.130135346050309</v>
      </c>
      <c r="E72" s="156">
        <v>47.397582391</v>
      </c>
      <c r="F72" s="156">
        <f>IF($A72="","",'2'!N72)</f>
        <v>11.736816973</v>
      </c>
      <c r="G72" s="92">
        <f t="shared" si="4"/>
        <v>24.762480238292962</v>
      </c>
      <c r="H72" s="92">
        <f t="shared" si="5"/>
        <v>-38.231325480568856</v>
      </c>
      <c r="I72" s="89"/>
    </row>
    <row r="73" spans="1:10" s="93" customFormat="1" ht="12.75" customHeight="1" x14ac:dyDescent="0.2">
      <c r="A73" s="56" t="s">
        <v>51</v>
      </c>
      <c r="B73" s="92">
        <v>63.180410666999997</v>
      </c>
      <c r="C73" s="92">
        <f>IF($A73="","",SUM('Situfin serie mensual'!GL72:GR72))</f>
        <v>25.004484054999999</v>
      </c>
      <c r="D73" s="92">
        <f t="shared" si="3"/>
        <v>39.576324039407027</v>
      </c>
      <c r="E73" s="156">
        <v>76.862322633000005</v>
      </c>
      <c r="F73" s="156">
        <f>IF($A73="","",'2'!N73)</f>
        <v>22.441072680999998</v>
      </c>
      <c r="G73" s="92">
        <f t="shared" si="4"/>
        <v>29.196454013172335</v>
      </c>
      <c r="H73" s="92">
        <f t="shared" si="5"/>
        <v>-10.251806709394629</v>
      </c>
      <c r="I73" s="89"/>
    </row>
    <row r="74" spans="1:10" s="93" customFormat="1" ht="12.75" customHeight="1" x14ac:dyDescent="0.2">
      <c r="A74" s="56" t="s">
        <v>52</v>
      </c>
      <c r="B74" s="92">
        <v>29.538333797</v>
      </c>
      <c r="C74" s="92">
        <f>IF($A74="","",SUM('Situfin serie mensual'!GL73:GR73))</f>
        <v>18.166573071999998</v>
      </c>
      <c r="D74" s="92">
        <f t="shared" si="3"/>
        <v>61.501685223169389</v>
      </c>
      <c r="E74" s="156">
        <v>29.974343797000003</v>
      </c>
      <c r="F74" s="156">
        <f>IF($A74="","",'2'!N74)</f>
        <v>18.102583072000002</v>
      </c>
      <c r="G74" s="92">
        <f t="shared" si="4"/>
        <v>60.393592582373088</v>
      </c>
      <c r="H74" s="92">
        <f t="shared" si="5"/>
        <v>-0.35224034685234074</v>
      </c>
      <c r="I74" s="89"/>
    </row>
    <row r="75" spans="1:10" s="93" customFormat="1" ht="12.75" customHeight="1" x14ac:dyDescent="0.2">
      <c r="A75" s="56" t="s">
        <v>53</v>
      </c>
      <c r="B75" s="92">
        <v>1511.762181409</v>
      </c>
      <c r="C75" s="92">
        <f>IF($A75="","",SUM('Situfin serie mensual'!GL74:GR74))</f>
        <v>628.55800932000011</v>
      </c>
      <c r="D75" s="92">
        <f t="shared" si="3"/>
        <v>41.577836583672727</v>
      </c>
      <c r="E75" s="156">
        <v>1476.1870444109998</v>
      </c>
      <c r="F75" s="156">
        <f>IF($A75="","",'2'!N75)</f>
        <v>555.74542638200001</v>
      </c>
      <c r="G75" s="92">
        <f t="shared" si="4"/>
        <v>37.647358340266628</v>
      </c>
      <c r="H75" s="92">
        <f t="shared" si="5"/>
        <v>-11.58406731890534</v>
      </c>
      <c r="I75" s="89"/>
    </row>
    <row r="76" spans="1:10" s="93" customFormat="1" ht="12.75" customHeight="1" x14ac:dyDescent="0.2">
      <c r="A76" s="56" t="s">
        <v>54</v>
      </c>
      <c r="B76" s="92">
        <v>323.91392363199998</v>
      </c>
      <c r="C76" s="92">
        <f>IF($A76="","",SUM('Situfin serie mensual'!GL75:GR75))</f>
        <v>203.125049069</v>
      </c>
      <c r="D76" s="92">
        <f t="shared" si="3"/>
        <v>62.709576294648961</v>
      </c>
      <c r="E76" s="156">
        <v>387.39185123700003</v>
      </c>
      <c r="F76" s="156">
        <f>IF($A76="","",'2'!N76)</f>
        <v>230.31246613099998</v>
      </c>
      <c r="G76" s="92">
        <f t="shared" si="4"/>
        <v>59.452067821142307</v>
      </c>
      <c r="H76" s="92">
        <f t="shared" si="5"/>
        <v>13.38457132028293</v>
      </c>
      <c r="I76" s="89"/>
    </row>
    <row r="77" spans="1:10" s="93" customFormat="1" ht="12.75" customHeight="1" x14ac:dyDescent="0.2">
      <c r="A77" s="56" t="s">
        <v>55</v>
      </c>
      <c r="B77" s="92">
        <v>0</v>
      </c>
      <c r="C77" s="92">
        <f>IF($A77="","",SUM('Situfin serie mensual'!GL76:GR76))</f>
        <v>0</v>
      </c>
      <c r="D77" s="92">
        <f t="shared" si="3"/>
        <v>0</v>
      </c>
      <c r="E77" s="156">
        <v>0</v>
      </c>
      <c r="F77" s="156">
        <f>IF($A77="","",'2'!N77)</f>
        <v>0</v>
      </c>
      <c r="G77" s="92">
        <f t="shared" si="4"/>
        <v>0</v>
      </c>
      <c r="H77" s="92" t="str">
        <f t="shared" si="5"/>
        <v xml:space="preserve"> </v>
      </c>
      <c r="I77" s="89"/>
    </row>
    <row r="78" spans="1:10" s="93" customFormat="1" ht="12.75" customHeight="1" x14ac:dyDescent="0.2">
      <c r="A78" s="56" t="s">
        <v>56</v>
      </c>
      <c r="B78" s="92">
        <v>1187.8482577770001</v>
      </c>
      <c r="C78" s="92">
        <f>IF($A78="","",SUM('Situfin serie mensual'!GL77:GR77))</f>
        <v>425.432960251</v>
      </c>
      <c r="D78" s="92">
        <f t="shared" si="3"/>
        <v>35.815429914185927</v>
      </c>
      <c r="E78" s="156">
        <v>1088.7951931739999</v>
      </c>
      <c r="F78" s="156">
        <f>IF($A78="","",'2'!N78)</f>
        <v>325.432960251</v>
      </c>
      <c r="G78" s="92">
        <f t="shared" si="4"/>
        <v>29.889272315972899</v>
      </c>
      <c r="H78" s="92">
        <f t="shared" si="5"/>
        <v>-23.505466041230392</v>
      </c>
      <c r="I78" s="89"/>
    </row>
    <row r="79" spans="1:10" s="93" customFormat="1" ht="12.75" x14ac:dyDescent="0.2">
      <c r="A79" s="56"/>
      <c r="B79" s="92"/>
      <c r="C79" s="92" t="str">
        <f>IF($A79="","",SUM('Situfin serie mensual'!GL78:GR78))</f>
        <v/>
      </c>
      <c r="D79" s="92"/>
      <c r="E79" s="156"/>
      <c r="F79" s="156" t="str">
        <f>IF($A79="","",'2'!N79)</f>
        <v/>
      </c>
      <c r="G79" s="92"/>
      <c r="H79" s="92"/>
      <c r="I79" s="89"/>
    </row>
    <row r="80" spans="1:10" s="93" customFormat="1" ht="13.5" x14ac:dyDescent="0.25">
      <c r="A80" s="100" t="s">
        <v>57</v>
      </c>
      <c r="B80" s="101">
        <v>3114.3701333220015</v>
      </c>
      <c r="C80" s="101">
        <f>IF($A80="","",SUM('Situfin serie mensual'!GL79:GR79))</f>
        <v>1200.8648557280012</v>
      </c>
      <c r="D80" s="102">
        <f>IFERROR((C80/B80*100),0)</f>
        <v>38.558835473003853</v>
      </c>
      <c r="E80" s="160">
        <v>-3358.0118956069928</v>
      </c>
      <c r="F80" s="160">
        <f>IF($A80="","",'2'!N80)</f>
        <v>-3175.6922629849992</v>
      </c>
      <c r="G80" s="102">
        <f>IFERROR((F80/E80*100),0)</f>
        <v>94.570607898664477</v>
      </c>
      <c r="H80" s="102">
        <f>IF(C80&lt;&gt;0,F80/C80*100-100," ")</f>
        <v>-364.45042902515428</v>
      </c>
      <c r="I80" s="89"/>
    </row>
    <row r="81" spans="1:11" s="93" customFormat="1" ht="7.5" customHeight="1" x14ac:dyDescent="0.2">
      <c r="A81" s="87"/>
      <c r="B81" s="90"/>
      <c r="C81" s="90" t="str">
        <f>IF($A81="","",SUM('Situfin serie mensual'!GL80:GR80))</f>
        <v/>
      </c>
      <c r="D81" s="96"/>
      <c r="E81" s="157"/>
      <c r="F81" s="157" t="str">
        <f>IF($A81="","",'2'!N81)</f>
        <v/>
      </c>
      <c r="G81" s="96"/>
      <c r="H81" s="96"/>
      <c r="I81" s="89"/>
    </row>
    <row r="82" spans="1:11" s="12" customFormat="1" ht="6.75" customHeight="1" x14ac:dyDescent="0.2">
      <c r="A82" s="87"/>
      <c r="B82" s="96"/>
      <c r="C82" s="96" t="str">
        <f>IF($A82="","",SUM('Situfin serie mensual'!GL81:GR81))</f>
        <v/>
      </c>
      <c r="D82" s="96"/>
      <c r="E82" s="158"/>
      <c r="F82" s="158" t="str">
        <f>IF($A82="","",'2'!N82)</f>
        <v/>
      </c>
      <c r="G82" s="96"/>
      <c r="H82" s="96"/>
      <c r="I82" s="89"/>
    </row>
    <row r="83" spans="1:11" s="18" customFormat="1" ht="12.75" outlineLevel="2" x14ac:dyDescent="0.2">
      <c r="A83" s="55" t="s">
        <v>58</v>
      </c>
      <c r="B83" s="90">
        <v>9337.4912859769993</v>
      </c>
      <c r="C83" s="90">
        <f>IF($A83="","",SUM('Situfin serie mensual'!GL82:GR82))</f>
        <v>2746.2528227749999</v>
      </c>
      <c r="D83" s="90">
        <f>IFERROR((C83/B83*100),0)</f>
        <v>29.411034920046557</v>
      </c>
      <c r="E83" s="157">
        <v>9372.9766131920023</v>
      </c>
      <c r="F83" s="157">
        <f>IF($A83="","",'2'!N83)</f>
        <v>3473.933864571</v>
      </c>
      <c r="G83" s="90">
        <f>IFERROR((F83/E83*100),0)</f>
        <v>37.06329384927313</v>
      </c>
      <c r="H83" s="90">
        <f>IF(C83&lt;&gt;0,F83/C83*100-100," ")</f>
        <v>26.497234186206569</v>
      </c>
      <c r="I83" s="89"/>
      <c r="J83" s="103"/>
      <c r="K83" s="104"/>
    </row>
    <row r="84" spans="1:11" s="93" customFormat="1" ht="12.75" x14ac:dyDescent="0.2">
      <c r="A84" s="56" t="s">
        <v>59</v>
      </c>
      <c r="B84" s="92">
        <v>9219.6928617429985</v>
      </c>
      <c r="C84" s="92">
        <f>IF($A84="","",SUM('Situfin serie mensual'!GL83:GR83))</f>
        <v>2637.0971537670002</v>
      </c>
      <c r="D84" s="92">
        <f>IFERROR((C84/B84*100),0)</f>
        <v>28.60287423141396</v>
      </c>
      <c r="E84" s="156">
        <v>9242.7038402610015</v>
      </c>
      <c r="F84" s="156">
        <f>IF($A84="","",'2'!N84)</f>
        <v>3442.5103907709999</v>
      </c>
      <c r="G84" s="92">
        <f>IFERROR((F84/E84*100),0)</f>
        <v>37.245706995127392</v>
      </c>
      <c r="H84" s="92">
        <f>IF(C84&lt;&gt;0,F84/C84*100-100," ")</f>
        <v>30.541659637131517</v>
      </c>
      <c r="I84" s="89"/>
      <c r="J84" s="105"/>
    </row>
    <row r="85" spans="1:11" s="93" customFormat="1" ht="12.75" x14ac:dyDescent="0.2">
      <c r="A85" s="56" t="s">
        <v>60</v>
      </c>
      <c r="B85" s="92">
        <v>117.798424234</v>
      </c>
      <c r="C85" s="92">
        <f>IF($A85="","",SUM('Situfin serie mensual'!GL84:GR84))</f>
        <v>30.758502284999999</v>
      </c>
      <c r="D85" s="92">
        <f>IFERROR((C85/B85*100),0)</f>
        <v>26.111132203177824</v>
      </c>
      <c r="E85" s="156">
        <v>130.27277293099999</v>
      </c>
      <c r="F85" s="156">
        <f>IF($A85="","",'2'!N85)</f>
        <v>31.423473800000004</v>
      </c>
      <c r="G85" s="92">
        <f>IFERROR((F85/E85*100),0)</f>
        <v>24.121290345637838</v>
      </c>
      <c r="H85" s="92">
        <f>IF(C85&lt;&gt;0,F85/C85*100-100," ")</f>
        <v>2.1619112297424579</v>
      </c>
      <c r="I85" s="89"/>
      <c r="J85" s="106"/>
    </row>
    <row r="86" spans="1:11" s="93" customFormat="1" ht="13.5" customHeight="1" x14ac:dyDescent="0.2">
      <c r="A86" s="56" t="s">
        <v>114</v>
      </c>
      <c r="B86" s="92"/>
      <c r="C86" s="92">
        <f>IF($A86="","",SUM('Situfin serie mensual'!GL85:GR85))</f>
        <v>78.397166722999998</v>
      </c>
      <c r="D86" s="92">
        <v>0</v>
      </c>
      <c r="E86" s="156"/>
      <c r="F86" s="156">
        <f>IF($A86="","",'2'!N86)</f>
        <v>0</v>
      </c>
      <c r="G86" s="92">
        <v>0</v>
      </c>
      <c r="H86" s="92">
        <v>0</v>
      </c>
      <c r="I86" s="89"/>
      <c r="J86" s="105"/>
    </row>
    <row r="87" spans="1:11" s="93" customFormat="1" ht="13.5" x14ac:dyDescent="0.25">
      <c r="A87" s="100" t="s">
        <v>62</v>
      </c>
      <c r="B87" s="107">
        <v>-6223.1211526549978</v>
      </c>
      <c r="C87" s="107">
        <f>IF($A87="","",SUM('Situfin serie mensual'!GL86:GR86))</f>
        <v>-1545.3879670469987</v>
      </c>
      <c r="D87" s="108">
        <f>IFERROR((C87/B87*100),0)</f>
        <v>24.83300467945547</v>
      </c>
      <c r="E87" s="161">
        <v>-12730.988508798995</v>
      </c>
      <c r="F87" s="161">
        <f>IF($A87="","",'2'!N87)</f>
        <v>-6649.6261275559991</v>
      </c>
      <c r="G87" s="108">
        <f>IFERROR((F87/E87*100),0)</f>
        <v>52.231813130301106</v>
      </c>
      <c r="H87" s="107">
        <f>IF(C87&lt;&gt;0,F87/C87*100-100," ")</f>
        <v>330.28846279050708</v>
      </c>
      <c r="I87" s="89"/>
    </row>
    <row r="88" spans="1:11" s="93" customFormat="1" ht="5.25" customHeight="1" x14ac:dyDescent="0.2">
      <c r="A88" s="56"/>
      <c r="B88" s="92"/>
      <c r="C88" s="92" t="str">
        <f>IF($A88="","",SUM('Situfin serie mensual'!GL87:GR87))</f>
        <v/>
      </c>
      <c r="D88" s="92"/>
      <c r="E88" s="92"/>
      <c r="F88" s="92" t="str">
        <f>IF($A88="","",'2'!N88)</f>
        <v/>
      </c>
      <c r="G88" s="92"/>
      <c r="H88" s="92"/>
      <c r="I88" s="89"/>
    </row>
    <row r="89" spans="1:11" s="93" customFormat="1" ht="12.75" x14ac:dyDescent="0.2">
      <c r="A89" s="109" t="s">
        <v>115</v>
      </c>
      <c r="B89" s="92"/>
      <c r="C89" s="92"/>
      <c r="D89" s="110"/>
      <c r="E89" s="92"/>
      <c r="F89" s="92"/>
      <c r="G89" s="110"/>
      <c r="H89" s="110"/>
      <c r="I89" s="89"/>
    </row>
    <row r="90" spans="1:11" s="93" customFormat="1" ht="7.5" customHeight="1" x14ac:dyDescent="0.2">
      <c r="A90" s="55"/>
      <c r="B90" s="92"/>
      <c r="C90" s="92" t="str">
        <f>IF($A90="","",SUM('Situfin serie mensual'!GL89:GR89))</f>
        <v/>
      </c>
      <c r="D90" s="90"/>
      <c r="E90" s="92"/>
      <c r="F90" s="92" t="str">
        <f>IF($A90="","",'2'!N90)</f>
        <v/>
      </c>
      <c r="G90" s="90"/>
      <c r="H90" s="90"/>
      <c r="I90" s="89"/>
    </row>
    <row r="91" spans="1:11" s="18" customFormat="1" ht="12.75" outlineLevel="2" x14ac:dyDescent="0.2">
      <c r="A91" s="55" t="s">
        <v>63</v>
      </c>
      <c r="B91" s="90">
        <v>-760.78474411500019</v>
      </c>
      <c r="C91" s="90">
        <f>IF($A91="","",SUM('Situfin serie mensual'!GL90:GR90))</f>
        <v>1502.8493967972702</v>
      </c>
      <c r="D91" s="90">
        <f t="shared" ref="D91:D104" si="6">IFERROR((C91/B91*100),0)</f>
        <v>-197.53937081710191</v>
      </c>
      <c r="E91" s="90">
        <v>1941.0666469629998</v>
      </c>
      <c r="F91" s="90">
        <f>IF($A91="","",'2'!N91)</f>
        <v>10707.43105646</v>
      </c>
      <c r="G91" s="90">
        <f t="shared" ref="G91:G111" si="7">IFERROR((F91/E91*100),0)</f>
        <v>551.62614190568297</v>
      </c>
      <c r="H91" s="90">
        <f t="shared" ref="H91:H104" si="8">IF(C91&lt;&gt;0,F91/C91*100-100," ")</f>
        <v>612.47532049975598</v>
      </c>
      <c r="I91" s="89"/>
    </row>
    <row r="92" spans="1:11" s="93" customFormat="1" ht="12.75" customHeight="1" x14ac:dyDescent="0.2">
      <c r="A92" s="56" t="s">
        <v>64</v>
      </c>
      <c r="B92" s="92">
        <v>-760.78474411500019</v>
      </c>
      <c r="C92" s="92">
        <f>IF($A92="","",SUM('Situfin serie mensual'!GL91:GR91))</f>
        <v>1502.8493967972702</v>
      </c>
      <c r="D92" s="92">
        <f t="shared" si="6"/>
        <v>-197.53937081710191</v>
      </c>
      <c r="E92" s="92">
        <v>1941.0666469629998</v>
      </c>
      <c r="F92" s="92">
        <f>IF($A92="","",'2'!N92)</f>
        <v>10707.43105646</v>
      </c>
      <c r="G92" s="92">
        <f t="shared" si="7"/>
        <v>551.62614190568297</v>
      </c>
      <c r="H92" s="92">
        <f t="shared" si="8"/>
        <v>612.47532049975598</v>
      </c>
      <c r="I92" s="89"/>
    </row>
    <row r="93" spans="1:11" s="93" customFormat="1" ht="12.75" hidden="1" customHeight="1" x14ac:dyDescent="0.2">
      <c r="A93" s="56" t="s">
        <v>116</v>
      </c>
      <c r="B93" s="92">
        <v>0</v>
      </c>
      <c r="C93" s="92">
        <f>IF($A93="","",SUM('Situfin serie mensual'!GL92:GR92))</f>
        <v>0</v>
      </c>
      <c r="D93" s="92">
        <f t="shared" si="6"/>
        <v>0</v>
      </c>
      <c r="E93" s="92">
        <v>696.7</v>
      </c>
      <c r="F93" s="92">
        <f>IF($A93="","",'2'!N93)</f>
        <v>684.75199999999995</v>
      </c>
      <c r="G93" s="92">
        <f t="shared" si="7"/>
        <v>98.285058131189885</v>
      </c>
      <c r="H93" s="92" t="str">
        <f t="shared" si="8"/>
        <v xml:space="preserve"> </v>
      </c>
      <c r="I93" s="89"/>
    </row>
    <row r="94" spans="1:11" s="93" customFormat="1" ht="12.75" hidden="1" customHeight="1" x14ac:dyDescent="0.2">
      <c r="A94" s="56" t="s">
        <v>117</v>
      </c>
      <c r="B94" s="92">
        <v>0</v>
      </c>
      <c r="C94" s="92">
        <f>IF($A94="","",SUM('Situfin serie mensual'!GL93:GR93))</f>
        <v>0</v>
      </c>
      <c r="D94" s="92">
        <f t="shared" si="6"/>
        <v>0</v>
      </c>
      <c r="E94" s="92">
        <v>120</v>
      </c>
      <c r="F94" s="92">
        <f>IF($A94="","",'2'!N94)</f>
        <v>120</v>
      </c>
      <c r="G94" s="92">
        <f t="shared" si="7"/>
        <v>100</v>
      </c>
      <c r="H94" s="92" t="str">
        <f t="shared" si="8"/>
        <v xml:space="preserve"> </v>
      </c>
      <c r="I94" s="89"/>
    </row>
    <row r="95" spans="1:11" s="93" customFormat="1" ht="12.75" hidden="1" customHeight="1" x14ac:dyDescent="0.2">
      <c r="A95" s="56" t="s">
        <v>118</v>
      </c>
      <c r="B95" s="92">
        <v>0</v>
      </c>
      <c r="C95" s="92">
        <f>IF($A95="","",SUM('Situfin serie mensual'!GL94:GR94))</f>
        <v>0</v>
      </c>
      <c r="D95" s="92">
        <f t="shared" si="6"/>
        <v>0</v>
      </c>
      <c r="E95" s="92">
        <v>120</v>
      </c>
      <c r="F95" s="92">
        <f>IF($A95="","",'2'!N95)</f>
        <v>120</v>
      </c>
      <c r="G95" s="92">
        <f t="shared" si="7"/>
        <v>100</v>
      </c>
      <c r="H95" s="92" t="str">
        <f t="shared" si="8"/>
        <v xml:space="preserve"> </v>
      </c>
      <c r="I95" s="89"/>
    </row>
    <row r="96" spans="1:11" s="93" customFormat="1" ht="12.75" hidden="1" customHeight="1" x14ac:dyDescent="0.2">
      <c r="A96" s="56" t="s">
        <v>119</v>
      </c>
      <c r="B96" s="92">
        <v>0</v>
      </c>
      <c r="C96" s="92">
        <f>IF($A96="","",SUM('Situfin serie mensual'!GL95:GR95))</f>
        <v>0</v>
      </c>
      <c r="D96" s="92">
        <f t="shared" si="6"/>
        <v>0</v>
      </c>
      <c r="E96" s="92">
        <v>120</v>
      </c>
      <c r="F96" s="92">
        <f>IF($A96="","",'2'!N96)</f>
        <v>120</v>
      </c>
      <c r="G96" s="92">
        <f t="shared" si="7"/>
        <v>100</v>
      </c>
      <c r="H96" s="92" t="str">
        <f t="shared" si="8"/>
        <v xml:space="preserve"> </v>
      </c>
      <c r="I96" s="89"/>
    </row>
    <row r="97" spans="1:9" s="93" customFormat="1" ht="12.75" hidden="1" customHeight="1" x14ac:dyDescent="0.2">
      <c r="A97" s="56" t="s">
        <v>120</v>
      </c>
      <c r="B97" s="92">
        <v>0</v>
      </c>
      <c r="C97" s="92">
        <f>IF($A97="","",SUM('Situfin serie mensual'!GL96:GR96))</f>
        <v>0</v>
      </c>
      <c r="D97" s="92">
        <f t="shared" si="6"/>
        <v>0</v>
      </c>
      <c r="E97" s="156">
        <v>650</v>
      </c>
      <c r="F97" s="156">
        <f>IF($A97="","",'2'!N97)</f>
        <v>650</v>
      </c>
      <c r="G97" s="92">
        <f t="shared" si="7"/>
        <v>100</v>
      </c>
      <c r="H97" s="92" t="str">
        <f t="shared" si="8"/>
        <v xml:space="preserve"> </v>
      </c>
      <c r="I97" s="89"/>
    </row>
    <row r="98" spans="1:9" s="93" customFormat="1" ht="12.75" hidden="1" customHeight="1" x14ac:dyDescent="0.2">
      <c r="A98" s="56" t="s">
        <v>90</v>
      </c>
      <c r="B98" s="92">
        <v>-760.78474411500019</v>
      </c>
      <c r="C98" s="92">
        <f>IF($A98="","",SUM('Situfin serie mensual'!GL97:GR97))</f>
        <v>0</v>
      </c>
      <c r="D98" s="92">
        <f t="shared" si="6"/>
        <v>0</v>
      </c>
      <c r="E98" s="92">
        <v>234.36664696299977</v>
      </c>
      <c r="F98" s="92">
        <f>IF($A98="","",'2'!N98)</f>
        <v>9012.6790564599996</v>
      </c>
      <c r="G98" s="92">
        <f t="shared" si="7"/>
        <v>3845.5467845997987</v>
      </c>
      <c r="H98" s="92" t="str">
        <f t="shared" si="8"/>
        <v xml:space="preserve"> </v>
      </c>
      <c r="I98" s="89"/>
    </row>
    <row r="99" spans="1:9" s="93" customFormat="1" ht="12.75" customHeight="1" x14ac:dyDescent="0.2">
      <c r="A99" s="56" t="s">
        <v>65</v>
      </c>
      <c r="B99" s="92">
        <v>0</v>
      </c>
      <c r="C99" s="92">
        <f>IF($A99="","",SUM('Situfin serie mensual'!GL98:GR98))</f>
        <v>0</v>
      </c>
      <c r="D99" s="92">
        <f t="shared" si="6"/>
        <v>0</v>
      </c>
      <c r="E99" s="92">
        <v>0</v>
      </c>
      <c r="F99" s="92">
        <f>IF($A99="","",'2'!N99)</f>
        <v>0</v>
      </c>
      <c r="G99" s="92">
        <f t="shared" si="7"/>
        <v>0</v>
      </c>
      <c r="H99" s="92" t="str">
        <f t="shared" si="8"/>
        <v xml:space="preserve"> </v>
      </c>
      <c r="I99" s="89"/>
    </row>
    <row r="100" spans="1:9" s="18" customFormat="1" ht="12.75" outlineLevel="2" x14ac:dyDescent="0.2">
      <c r="A100" s="55" t="s">
        <v>66</v>
      </c>
      <c r="B100" s="90">
        <v>5462.3364085399999</v>
      </c>
      <c r="C100" s="90">
        <f>IF($A100="","",SUM('Situfin serie mensual'!GL99:GR99))</f>
        <v>3599.8256635739999</v>
      </c>
      <c r="D100" s="90">
        <f t="shared" si="6"/>
        <v>65.902672306046767</v>
      </c>
      <c r="E100" s="90">
        <v>14672.055155762002</v>
      </c>
      <c r="F100" s="90">
        <f>IF($A100="","",'2'!N100)</f>
        <v>10433.085711224001</v>
      </c>
      <c r="G100" s="90">
        <f t="shared" si="7"/>
        <v>71.108550236922497</v>
      </c>
      <c r="H100" s="90">
        <f t="shared" si="8"/>
        <v>189.82197156919437</v>
      </c>
      <c r="I100" s="89"/>
    </row>
    <row r="101" spans="1:9" s="93" customFormat="1" ht="15" customHeight="1" x14ac:dyDescent="0.2">
      <c r="A101" s="56" t="s">
        <v>64</v>
      </c>
      <c r="B101" s="92">
        <v>-335.2658637589999</v>
      </c>
      <c r="C101" s="92">
        <f>IF($A101="","",SUM('Situfin serie mensual'!GL100:GR100))</f>
        <v>477.1031958320001</v>
      </c>
      <c r="D101" s="92">
        <f t="shared" si="6"/>
        <v>-142.30592714770316</v>
      </c>
      <c r="E101" s="92">
        <v>6047.196197016</v>
      </c>
      <c r="F101" s="92">
        <f>IF($A101="","",'2'!N101)</f>
        <v>-2438.6565492370005</v>
      </c>
      <c r="G101" s="92">
        <f t="shared" si="7"/>
        <v>-40.327061828097463</v>
      </c>
      <c r="H101" s="92">
        <f t="shared" si="8"/>
        <v>-611.13817105842907</v>
      </c>
      <c r="I101" s="89"/>
    </row>
    <row r="102" spans="1:9" s="93" customFormat="1" ht="15" hidden="1" customHeight="1" x14ac:dyDescent="0.2">
      <c r="A102" s="56" t="s">
        <v>121</v>
      </c>
      <c r="B102" s="92">
        <v>0</v>
      </c>
      <c r="C102" s="92">
        <f>IF($A102="","",SUM('Situfin serie mensual'!GL101:GR101))</f>
        <v>0</v>
      </c>
      <c r="D102" s="92">
        <f t="shared" si="6"/>
        <v>0</v>
      </c>
      <c r="E102" s="92">
        <v>-638.20000000000005</v>
      </c>
      <c r="F102" s="92">
        <f>IF($A102="","",'2'!N102)</f>
        <v>-638.20000000000005</v>
      </c>
      <c r="G102" s="92">
        <f t="shared" si="7"/>
        <v>100</v>
      </c>
      <c r="H102" s="92" t="str">
        <f t="shared" si="8"/>
        <v xml:space="preserve"> </v>
      </c>
      <c r="I102" s="89"/>
    </row>
    <row r="103" spans="1:9" s="93" customFormat="1" ht="15" hidden="1" customHeight="1" x14ac:dyDescent="0.2">
      <c r="A103" s="56" t="s">
        <v>90</v>
      </c>
      <c r="B103" s="92">
        <v>-335.2658637589999</v>
      </c>
      <c r="C103" s="92">
        <f>IF($A103="","",SUM('Situfin serie mensual'!GL102:GR102))</f>
        <v>0</v>
      </c>
      <c r="D103" s="92">
        <f t="shared" si="6"/>
        <v>0</v>
      </c>
      <c r="E103" s="92">
        <v>6685.3961970159999</v>
      </c>
      <c r="F103" s="92">
        <f>IF($A103="","",'2'!N103)</f>
        <v>-1800.4565492370007</v>
      </c>
      <c r="G103" s="92">
        <f t="shared" si="7"/>
        <v>-26.931186966011488</v>
      </c>
      <c r="H103" s="92" t="str">
        <f t="shared" si="8"/>
        <v xml:space="preserve"> </v>
      </c>
      <c r="I103" s="89"/>
    </row>
    <row r="104" spans="1:9" s="93" customFormat="1" ht="12.75" customHeight="1" x14ac:dyDescent="0.2">
      <c r="A104" s="56" t="s">
        <v>65</v>
      </c>
      <c r="B104" s="92">
        <v>5797.6022722990001</v>
      </c>
      <c r="C104" s="92">
        <f>IF($A104="","",SUM('Situfin serie mensual'!GL103:GR103))</f>
        <v>3122.7224677420004</v>
      </c>
      <c r="D104" s="92">
        <f t="shared" si="6"/>
        <v>53.862309297455582</v>
      </c>
      <c r="E104" s="92">
        <v>8624.858958746001</v>
      </c>
      <c r="F104" s="92">
        <f>IF($A104="","",'2'!N104)</f>
        <v>12871.742260461</v>
      </c>
      <c r="G104" s="92">
        <f t="shared" si="7"/>
        <v>149.2400318895472</v>
      </c>
      <c r="H104" s="92">
        <f t="shared" si="8"/>
        <v>312.19616515483642</v>
      </c>
      <c r="I104" s="89"/>
    </row>
    <row r="105" spans="1:9" s="93" customFormat="1" ht="6" customHeight="1" x14ac:dyDescent="0.2">
      <c r="A105" s="56"/>
      <c r="B105" s="92"/>
      <c r="C105" s="92" t="str">
        <f>IF($A105="","",SUM('Situfin serie mensual'!GL104:GR104))</f>
        <v/>
      </c>
      <c r="D105" s="92"/>
      <c r="E105" s="92"/>
      <c r="F105" s="92" t="str">
        <f>IF($A105="","",'2'!N105)</f>
        <v/>
      </c>
      <c r="G105" s="92"/>
      <c r="H105" s="92"/>
      <c r="I105" s="89"/>
    </row>
    <row r="106" spans="1:9" s="12" customFormat="1" ht="12.75" x14ac:dyDescent="0.2">
      <c r="A106" s="55" t="s">
        <v>67</v>
      </c>
      <c r="B106" s="90">
        <v>-269.52323335599999</v>
      </c>
      <c r="C106" s="90">
        <f>IF($A106="","",SUM('Situfin serie mensual'!GL105:GR105))</f>
        <v>552.89161013799992</v>
      </c>
      <c r="D106" s="90"/>
      <c r="E106" s="90">
        <v>-190.431251737</v>
      </c>
      <c r="F106" s="90">
        <f>IF($A106="","",'2'!N106)</f>
        <v>-1817.2396906250001</v>
      </c>
      <c r="G106" s="90">
        <f t="shared" si="7"/>
        <v>954.27597836448911</v>
      </c>
      <c r="H106" s="90">
        <f t="shared" ref="H106:H111" si="9">IF(C106&lt;&gt;0,F106/C106*100-100," ")</f>
        <v>-428.67919449373142</v>
      </c>
      <c r="I106" s="89"/>
    </row>
    <row r="107" spans="1:9" s="112" customFormat="1" ht="12.75" customHeight="1" x14ac:dyDescent="0.2">
      <c r="A107" s="56" t="s">
        <v>68</v>
      </c>
      <c r="B107" s="111">
        <v>0</v>
      </c>
      <c r="C107" s="111">
        <f>IF($A107="","",SUM('Situfin serie mensual'!GL106:GR106))</f>
        <v>1811.0202324020001</v>
      </c>
      <c r="D107" s="111">
        <f>IFERROR((C107/B107*100),0)</f>
        <v>0</v>
      </c>
      <c r="E107" s="111">
        <v>0</v>
      </c>
      <c r="F107" s="111">
        <f>IF($A107="","",'2'!N107)</f>
        <v>1698.130253859</v>
      </c>
      <c r="G107" s="111">
        <f t="shared" si="7"/>
        <v>0</v>
      </c>
      <c r="H107" s="111">
        <f t="shared" si="9"/>
        <v>-6.2335017866294749</v>
      </c>
      <c r="I107" s="89"/>
    </row>
    <row r="108" spans="1:9" s="112" customFormat="1" ht="12.75" customHeight="1" x14ac:dyDescent="0.2">
      <c r="A108" s="56" t="s">
        <v>69</v>
      </c>
      <c r="B108" s="111">
        <v>269.52323335599999</v>
      </c>
      <c r="C108" s="111">
        <f>IF($A108="","",SUM('Situfin serie mensual'!GL107:GR107))</f>
        <v>1258.1286222640001</v>
      </c>
      <c r="D108" s="111">
        <f>IFERROR((C108/B108*100),0)</f>
        <v>466.79783653463369</v>
      </c>
      <c r="E108" s="111">
        <v>190.431251737</v>
      </c>
      <c r="F108" s="111">
        <f>IF($A108="","",'2'!N108)</f>
        <v>3515.3699444839995</v>
      </c>
      <c r="G108" s="111">
        <f t="shared" si="7"/>
        <v>1846.0047457646247</v>
      </c>
      <c r="H108" s="111">
        <f t="shared" si="9"/>
        <v>179.41260394808427</v>
      </c>
      <c r="I108" s="89"/>
    </row>
    <row r="109" spans="1:9" s="112" customFormat="1" ht="6.75" customHeight="1" x14ac:dyDescent="0.2">
      <c r="A109" s="113"/>
      <c r="B109" s="111"/>
      <c r="C109" s="111" t="str">
        <f>IF($A109="","",SUM('Situfin serie mensual'!GL108:GR108))</f>
        <v/>
      </c>
      <c r="D109" s="111"/>
      <c r="E109" s="111"/>
      <c r="F109" s="111" t="str">
        <f>IF($A109="","",'2'!N109)</f>
        <v/>
      </c>
      <c r="G109" s="111"/>
      <c r="H109" s="111"/>
      <c r="I109" s="89"/>
    </row>
    <row r="110" spans="1:9" s="112" customFormat="1" ht="12.75" x14ac:dyDescent="0.2">
      <c r="A110" s="55" t="s">
        <v>70</v>
      </c>
      <c r="B110" s="114">
        <v>3220.5747779859998</v>
      </c>
      <c r="C110" s="114">
        <f>IF($A110="","",SUM('Situfin serie mensual'!GL109:GR109))</f>
        <v>1108.8494915882704</v>
      </c>
      <c r="D110" s="114">
        <f>IFERROR((C110/B110*100),0)</f>
        <v>34.430173743138305</v>
      </c>
      <c r="E110" s="114">
        <v>3220.5747779859998</v>
      </c>
      <c r="F110" s="114">
        <f>IF($A110="","",'2'!N110)</f>
        <v>89224.742071695073</v>
      </c>
      <c r="G110" s="114">
        <f t="shared" si="7"/>
        <v>2770.4601887086797</v>
      </c>
      <c r="H110" s="114">
        <f t="shared" si="9"/>
        <v>7946.6053101483794</v>
      </c>
      <c r="I110" s="89"/>
    </row>
    <row r="111" spans="1:9" s="112" customFormat="1" ht="12.75" x14ac:dyDescent="0.2">
      <c r="A111" s="15" t="s">
        <v>122</v>
      </c>
      <c r="B111" s="111">
        <v>3220.5747779859998</v>
      </c>
      <c r="C111" s="111">
        <f>IF($A111="","",SUM('Situfin serie mensual'!GL110:GR110))</f>
        <v>1108.8494915882704</v>
      </c>
      <c r="D111" s="111">
        <f>IFERROR((C111/B111*100),0)</f>
        <v>34.430173743138305</v>
      </c>
      <c r="E111" s="111">
        <v>3220.5747779859998</v>
      </c>
      <c r="F111" s="111">
        <f>IF($A111="","",'2'!N111)</f>
        <v>89224.742071695073</v>
      </c>
      <c r="G111" s="111">
        <f t="shared" si="7"/>
        <v>2770.4601887086797</v>
      </c>
      <c r="H111" s="111">
        <f t="shared" si="9"/>
        <v>7946.6053101483794</v>
      </c>
      <c r="I111" s="89"/>
    </row>
    <row r="112" spans="1:9" s="112" customFormat="1" ht="7.5" customHeight="1" x14ac:dyDescent="0.2">
      <c r="A112" s="93"/>
      <c r="B112" s="111"/>
      <c r="C112" s="111" t="str">
        <f>IF($A112="","",SUM('Situfin serie mensual'!GL111:GR111))</f>
        <v/>
      </c>
      <c r="D112" s="111"/>
      <c r="E112" s="111"/>
      <c r="F112" s="111" t="str">
        <f>IF($A112="","",'2'!N112)</f>
        <v/>
      </c>
      <c r="G112" s="111"/>
      <c r="H112" s="111"/>
      <c r="I112" s="89"/>
    </row>
    <row r="113" spans="1:12" s="112" customFormat="1" ht="12.75" hidden="1" customHeight="1" x14ac:dyDescent="0.2">
      <c r="A113" s="12" t="s">
        <v>123</v>
      </c>
      <c r="B113" s="114"/>
      <c r="C113" s="114">
        <f>IF($A113="","",SUM('Situfin serie mensual'!GL112:GR112))</f>
        <v>551.58829972973081</v>
      </c>
      <c r="D113" s="114"/>
      <c r="E113" s="114">
        <v>0</v>
      </c>
      <c r="F113" s="114">
        <f>IF($A113="","",'2'!N113)</f>
        <v>-6923.9714727919973</v>
      </c>
      <c r="G113" s="115"/>
      <c r="H113" s="116"/>
      <c r="I113" s="89"/>
    </row>
    <row r="114" spans="1:12" x14ac:dyDescent="0.2">
      <c r="B114" s="117"/>
      <c r="C114" s="117" t="str">
        <f>IF($A114="","",SUM('Situfin serie mensual'!GL113:GR113))</f>
        <v/>
      </c>
      <c r="D114" s="117"/>
      <c r="E114" s="117"/>
      <c r="F114" s="117" t="str">
        <f>IF($A114="","",'2'!N114)</f>
        <v/>
      </c>
      <c r="G114" s="118"/>
      <c r="H114" s="118"/>
      <c r="I114" s="89"/>
    </row>
    <row r="115" spans="1:12" ht="15" x14ac:dyDescent="0.25">
      <c r="A115" s="119" t="s">
        <v>124</v>
      </c>
      <c r="B115" s="120"/>
      <c r="D115" s="120"/>
      <c r="E115" s="120"/>
      <c r="F115" s="121"/>
      <c r="I115" s="89"/>
    </row>
    <row r="116" spans="1:12" x14ac:dyDescent="0.2">
      <c r="A116" s="122" t="s">
        <v>125</v>
      </c>
      <c r="B116" s="120"/>
      <c r="D116" s="120"/>
      <c r="E116" s="120"/>
      <c r="F116" s="123"/>
      <c r="G116" s="123"/>
      <c r="H116" s="123"/>
      <c r="I116" s="89"/>
      <c r="J116" s="123"/>
      <c r="K116" s="123"/>
      <c r="L116" s="123"/>
    </row>
    <row r="117" spans="1:12" x14ac:dyDescent="0.2">
      <c r="B117" s="120"/>
      <c r="D117" s="120"/>
      <c r="E117" s="120"/>
      <c r="F117" s="123"/>
      <c r="G117" s="123"/>
      <c r="H117" s="123"/>
      <c r="I117" s="89"/>
      <c r="J117" s="123"/>
      <c r="K117" s="123"/>
      <c r="L117" s="123"/>
    </row>
    <row r="118" spans="1:12" x14ac:dyDescent="0.2">
      <c r="B118" s="120"/>
      <c r="D118" s="120"/>
      <c r="E118" s="120"/>
      <c r="F118" s="123"/>
      <c r="G118" s="123"/>
      <c r="H118" s="123"/>
      <c r="I118" s="124"/>
      <c r="J118" s="123"/>
      <c r="K118" s="123"/>
      <c r="L118" s="123"/>
    </row>
    <row r="119" spans="1:12" x14ac:dyDescent="0.2">
      <c r="B119" s="120"/>
      <c r="D119" s="120"/>
      <c r="E119" s="120"/>
      <c r="F119" s="123"/>
      <c r="G119" s="123"/>
      <c r="H119" s="123"/>
      <c r="I119" s="124"/>
      <c r="J119" s="123"/>
      <c r="K119" s="123"/>
      <c r="L119" s="123"/>
    </row>
    <row r="120" spans="1:12" x14ac:dyDescent="0.2">
      <c r="B120" s="120"/>
      <c r="D120" s="120"/>
      <c r="E120" s="120"/>
      <c r="F120" s="123"/>
      <c r="G120" s="123"/>
      <c r="H120" s="123"/>
      <c r="I120" s="124"/>
      <c r="J120" s="123"/>
      <c r="K120" s="123"/>
      <c r="L120" s="123"/>
    </row>
    <row r="121" spans="1:12" x14ac:dyDescent="0.2">
      <c r="B121" s="120"/>
      <c r="D121" s="120"/>
      <c r="E121" s="120"/>
      <c r="F121" s="123"/>
      <c r="G121" s="123"/>
      <c r="H121" s="123"/>
      <c r="I121" s="124"/>
      <c r="J121" s="123"/>
      <c r="K121" s="123"/>
      <c r="L121" s="123"/>
    </row>
    <row r="122" spans="1:12" x14ac:dyDescent="0.2">
      <c r="B122" s="120"/>
      <c r="D122" s="120"/>
      <c r="E122" s="120"/>
      <c r="F122" s="123"/>
      <c r="G122" s="123"/>
      <c r="H122" s="123"/>
      <c r="I122" s="124"/>
      <c r="J122" s="123"/>
      <c r="K122" s="123"/>
      <c r="L122" s="123"/>
    </row>
    <row r="123" spans="1:12" x14ac:dyDescent="0.2">
      <c r="B123" s="120"/>
      <c r="D123" s="120"/>
      <c r="E123" s="120"/>
      <c r="F123" s="123"/>
      <c r="G123" s="123"/>
      <c r="H123" s="123"/>
      <c r="I123" s="124"/>
      <c r="J123" s="123"/>
      <c r="K123" s="123"/>
      <c r="L123" s="123"/>
    </row>
    <row r="124" spans="1:12" x14ac:dyDescent="0.2">
      <c r="B124" s="120"/>
      <c r="D124" s="120"/>
      <c r="E124" s="120"/>
      <c r="F124" s="123"/>
      <c r="G124" s="123"/>
      <c r="H124" s="123"/>
      <c r="I124" s="124"/>
      <c r="J124" s="123"/>
      <c r="K124" s="123"/>
      <c r="L124" s="123"/>
    </row>
    <row r="125" spans="1:12" x14ac:dyDescent="0.2">
      <c r="B125" s="120"/>
      <c r="D125" s="120"/>
      <c r="E125" s="120"/>
      <c r="F125" s="123"/>
      <c r="G125" s="123"/>
      <c r="H125" s="123"/>
      <c r="I125" s="124"/>
      <c r="J125" s="123"/>
      <c r="K125" s="123"/>
      <c r="L125" s="123"/>
    </row>
    <row r="126" spans="1:12" x14ac:dyDescent="0.2">
      <c r="B126" s="120"/>
      <c r="D126" s="120"/>
      <c r="E126" s="120"/>
      <c r="F126" s="123"/>
      <c r="G126" s="123"/>
      <c r="H126" s="123"/>
      <c r="I126" s="125"/>
      <c r="J126" s="123"/>
      <c r="K126" s="123"/>
      <c r="L126" s="123"/>
    </row>
    <row r="127" spans="1:12" x14ac:dyDescent="0.2">
      <c r="E127" s="120"/>
      <c r="F127" s="123"/>
      <c r="G127" s="123"/>
      <c r="H127" s="123"/>
      <c r="I127" s="124"/>
      <c r="J127" s="123"/>
      <c r="K127" s="123"/>
      <c r="L127" s="123"/>
    </row>
    <row r="128" spans="1:12" x14ac:dyDescent="0.2">
      <c r="E128" s="120"/>
      <c r="F128" s="123"/>
      <c r="G128" s="123"/>
      <c r="H128" s="123"/>
      <c r="I128" s="124"/>
      <c r="J128" s="123"/>
      <c r="K128" s="123"/>
      <c r="L128" s="123"/>
    </row>
    <row r="129" spans="5:12" x14ac:dyDescent="0.2">
      <c r="E129" s="120"/>
      <c r="F129" s="123"/>
      <c r="G129" s="123"/>
      <c r="H129" s="123"/>
      <c r="I129" s="124"/>
      <c r="J129" s="123"/>
      <c r="K129" s="123"/>
      <c r="L129" s="123"/>
    </row>
    <row r="130" spans="5:12" x14ac:dyDescent="0.2">
      <c r="E130" s="120"/>
      <c r="F130" s="123"/>
      <c r="G130" s="123"/>
      <c r="H130" s="123"/>
      <c r="I130" s="124"/>
      <c r="J130" s="123"/>
      <c r="K130" s="123"/>
      <c r="L130" s="123"/>
    </row>
    <row r="131" spans="5:12" x14ac:dyDescent="0.2">
      <c r="E131" s="120"/>
      <c r="F131" s="123"/>
      <c r="G131" s="123"/>
      <c r="H131" s="123"/>
      <c r="I131" s="124"/>
      <c r="J131" s="123"/>
      <c r="K131" s="123"/>
      <c r="L131" s="123"/>
    </row>
    <row r="132" spans="5:12" x14ac:dyDescent="0.2">
      <c r="G132" s="123"/>
      <c r="H132" s="123"/>
      <c r="I132" s="124"/>
      <c r="J132" s="123"/>
      <c r="K132" s="123"/>
      <c r="L132" s="123"/>
    </row>
    <row r="133" spans="5:12" x14ac:dyDescent="0.2">
      <c r="G133" s="123"/>
      <c r="H133" s="123"/>
      <c r="I133" s="124"/>
      <c r="J133" s="123"/>
      <c r="K133" s="123"/>
      <c r="L133" s="123"/>
    </row>
    <row r="134" spans="5:12" x14ac:dyDescent="0.2">
      <c r="G134" s="123"/>
      <c r="H134" s="123"/>
      <c r="I134" s="123"/>
      <c r="J134" s="123"/>
      <c r="K134" s="123"/>
      <c r="L134" s="123"/>
    </row>
    <row r="135" spans="5:12" x14ac:dyDescent="0.2">
      <c r="G135" s="123"/>
      <c r="H135" s="123"/>
      <c r="I135" s="123"/>
      <c r="J135" s="123"/>
      <c r="K135" s="123"/>
      <c r="L135" s="123"/>
    </row>
    <row r="136" spans="5:12" x14ac:dyDescent="0.2">
      <c r="G136" s="123"/>
      <c r="H136" s="123"/>
      <c r="I136" s="123"/>
      <c r="J136" s="123"/>
      <c r="K136" s="123"/>
      <c r="L136" s="123"/>
    </row>
    <row r="137" spans="5:12" x14ac:dyDescent="0.2">
      <c r="G137" s="123"/>
      <c r="H137" s="123"/>
      <c r="I137" s="123"/>
      <c r="J137" s="123"/>
      <c r="K137" s="123"/>
      <c r="L137" s="123"/>
    </row>
    <row r="138" spans="5:12" x14ac:dyDescent="0.2">
      <c r="G138" s="123"/>
      <c r="H138" s="123"/>
      <c r="I138" s="123"/>
      <c r="J138" s="123"/>
      <c r="K138" s="123"/>
      <c r="L138" s="123"/>
    </row>
    <row r="139" spans="5:12" x14ac:dyDescent="0.2">
      <c r="G139" s="123"/>
      <c r="H139" s="123"/>
      <c r="I139" s="123"/>
      <c r="J139" s="123"/>
      <c r="K139" s="123"/>
      <c r="L139" s="123"/>
    </row>
    <row r="140" spans="5:12" x14ac:dyDescent="0.2">
      <c r="G140" s="123"/>
      <c r="H140" s="123"/>
      <c r="I140" s="123"/>
      <c r="J140" s="123"/>
      <c r="K140" s="123"/>
      <c r="L140" s="123"/>
    </row>
    <row r="141" spans="5:12" x14ac:dyDescent="0.2">
      <c r="G141" s="123"/>
      <c r="H141" s="123"/>
      <c r="I141" s="123"/>
      <c r="J141" s="123"/>
      <c r="K141" s="123"/>
      <c r="L141" s="123"/>
    </row>
    <row r="142" spans="5:12" x14ac:dyDescent="0.2">
      <c r="G142" s="123"/>
      <c r="H142" s="123"/>
      <c r="I142" s="123"/>
      <c r="J142" s="123"/>
      <c r="K142" s="123"/>
      <c r="L142" s="123"/>
    </row>
    <row r="143" spans="5:12" x14ac:dyDescent="0.2">
      <c r="G143" s="123"/>
      <c r="H143" s="123"/>
      <c r="I143" s="123"/>
      <c r="J143" s="123"/>
      <c r="K143" s="123"/>
      <c r="L143" s="123"/>
    </row>
    <row r="144" spans="5:12" x14ac:dyDescent="0.2">
      <c r="G144" s="123"/>
      <c r="H144" s="123"/>
      <c r="I144" s="123"/>
      <c r="J144" s="123"/>
      <c r="K144" s="123"/>
      <c r="L144" s="123"/>
    </row>
    <row r="145" spans="7:12" x14ac:dyDescent="0.2">
      <c r="G145" s="123"/>
      <c r="H145" s="123"/>
      <c r="I145" s="123"/>
      <c r="J145" s="123"/>
      <c r="K145" s="123"/>
      <c r="L145" s="123"/>
    </row>
    <row r="146" spans="7:12" x14ac:dyDescent="0.2">
      <c r="G146" s="123"/>
      <c r="H146" s="123"/>
      <c r="I146" s="123"/>
      <c r="J146" s="123"/>
      <c r="K146" s="123"/>
      <c r="L146" s="123"/>
    </row>
    <row r="147" spans="7:12" x14ac:dyDescent="0.2">
      <c r="G147" s="123"/>
      <c r="H147" s="123"/>
      <c r="I147" s="123"/>
      <c r="J147" s="123"/>
      <c r="K147" s="123"/>
      <c r="L147" s="123"/>
    </row>
    <row r="148" spans="7:12" x14ac:dyDescent="0.2">
      <c r="G148" s="123"/>
      <c r="H148" s="123"/>
      <c r="I148" s="123"/>
      <c r="J148" s="123"/>
      <c r="K148" s="123"/>
      <c r="L148" s="123"/>
    </row>
    <row r="149" spans="7:12" x14ac:dyDescent="0.2">
      <c r="G149" s="123"/>
      <c r="H149" s="123"/>
      <c r="I149" s="123"/>
      <c r="J149" s="123"/>
      <c r="K149" s="123"/>
      <c r="L149" s="123"/>
    </row>
  </sheetData>
  <mergeCells count="12">
    <mergeCell ref="G8:G9"/>
    <mergeCell ref="H8:H9"/>
    <mergeCell ref="A2:H2"/>
    <mergeCell ref="A3:H3"/>
    <mergeCell ref="A5:H5"/>
    <mergeCell ref="A6:H6"/>
    <mergeCell ref="A8:A9"/>
    <mergeCell ref="B8:B9"/>
    <mergeCell ref="C8:C9"/>
    <mergeCell ref="D8:D9"/>
    <mergeCell ref="E8:E9"/>
    <mergeCell ref="F8:F9"/>
  </mergeCells>
  <hyperlinks>
    <hyperlink ref="J1" location="Resumen!A1" display="Resumen!A1"/>
  </hyperlinks>
  <printOptions horizontalCentered="1"/>
  <pageMargins left="0.70866141732283472" right="0.70866141732283472" top="0.09" bottom="0.09" header="0.08" footer="0.13"/>
  <pageSetup scale="87" fitToHeight="0" orientation="portrait" verticalDpi="200" r:id="rId1"/>
  <ignoredErrors>
    <ignoredError sqref="C10:C11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118"/>
  <sheetViews>
    <sheetView showGridLines="0" workbookViewId="0">
      <pane ySplit="9" topLeftCell="A10" activePane="bottomLeft" state="frozen"/>
      <selection pane="bottomLeft" activeCell="P1" sqref="P1"/>
    </sheetView>
  </sheetViews>
  <sheetFormatPr baseColWidth="10" defaultColWidth="12.28515625" defaultRowHeight="14.25" outlineLevelRow="2" x14ac:dyDescent="0.2"/>
  <cols>
    <col min="1" max="1" width="53.85546875" style="78" customWidth="1"/>
    <col min="2" max="2" width="7.7109375" style="78" bestFit="1" customWidth="1"/>
    <col min="3" max="3" width="7.7109375" style="78" customWidth="1"/>
    <col min="4" max="4" width="8.28515625" style="78" customWidth="1"/>
    <col min="5" max="5" width="8.42578125" style="78" customWidth="1"/>
    <col min="6" max="6" width="9" style="128" customWidth="1"/>
    <col min="7" max="8" width="8" style="78" customWidth="1"/>
    <col min="9" max="10" width="6.85546875" style="78" hidden="1" customWidth="1"/>
    <col min="11" max="11" width="7.85546875" style="78" hidden="1" customWidth="1"/>
    <col min="12" max="12" width="6.85546875" style="78" hidden="1" customWidth="1"/>
    <col min="13" max="13" width="7.28515625" style="78" hidden="1" customWidth="1"/>
    <col min="14" max="14" width="11.28515625" style="78" customWidth="1"/>
    <col min="15" max="15" width="2.28515625" style="78" customWidth="1"/>
    <col min="16" max="256" width="12.28515625" style="78"/>
    <col min="257" max="257" width="53.85546875" style="78" customWidth="1"/>
    <col min="258" max="258" width="7.7109375" style="78" bestFit="1" customWidth="1"/>
    <col min="259" max="259" width="7.7109375" style="78" customWidth="1"/>
    <col min="260" max="260" width="8.28515625" style="78" customWidth="1"/>
    <col min="261" max="261" width="8.42578125" style="78" customWidth="1"/>
    <col min="262" max="262" width="9" style="78" customWidth="1"/>
    <col min="263" max="263" width="8" style="78" customWidth="1"/>
    <col min="264" max="269" width="0" style="78" hidden="1" customWidth="1"/>
    <col min="270" max="270" width="11.28515625" style="78" customWidth="1"/>
    <col min="271" max="512" width="12.28515625" style="78"/>
    <col min="513" max="513" width="53.85546875" style="78" customWidth="1"/>
    <col min="514" max="514" width="7.7109375" style="78" bestFit="1" customWidth="1"/>
    <col min="515" max="515" width="7.7109375" style="78" customWidth="1"/>
    <col min="516" max="516" width="8.28515625" style="78" customWidth="1"/>
    <col min="517" max="517" width="8.42578125" style="78" customWidth="1"/>
    <col min="518" max="518" width="9" style="78" customWidth="1"/>
    <col min="519" max="519" width="8" style="78" customWidth="1"/>
    <col min="520" max="525" width="0" style="78" hidden="1" customWidth="1"/>
    <col min="526" max="526" width="11.28515625" style="78" customWidth="1"/>
    <col min="527" max="768" width="12.28515625" style="78"/>
    <col min="769" max="769" width="53.85546875" style="78" customWidth="1"/>
    <col min="770" max="770" width="7.7109375" style="78" bestFit="1" customWidth="1"/>
    <col min="771" max="771" width="7.7109375" style="78" customWidth="1"/>
    <col min="772" max="772" width="8.28515625" style="78" customWidth="1"/>
    <col min="773" max="773" width="8.42578125" style="78" customWidth="1"/>
    <col min="774" max="774" width="9" style="78" customWidth="1"/>
    <col min="775" max="775" width="8" style="78" customWidth="1"/>
    <col min="776" max="781" width="0" style="78" hidden="1" customWidth="1"/>
    <col min="782" max="782" width="11.28515625" style="78" customWidth="1"/>
    <col min="783" max="1024" width="12.28515625" style="78"/>
    <col min="1025" max="1025" width="53.85546875" style="78" customWidth="1"/>
    <col min="1026" max="1026" width="7.7109375" style="78" bestFit="1" customWidth="1"/>
    <col min="1027" max="1027" width="7.7109375" style="78" customWidth="1"/>
    <col min="1028" max="1028" width="8.28515625" style="78" customWidth="1"/>
    <col min="1029" max="1029" width="8.42578125" style="78" customWidth="1"/>
    <col min="1030" max="1030" width="9" style="78" customWidth="1"/>
    <col min="1031" max="1031" width="8" style="78" customWidth="1"/>
    <col min="1032" max="1037" width="0" style="78" hidden="1" customWidth="1"/>
    <col min="1038" max="1038" width="11.28515625" style="78" customWidth="1"/>
    <col min="1039" max="1280" width="12.28515625" style="78"/>
    <col min="1281" max="1281" width="53.85546875" style="78" customWidth="1"/>
    <col min="1282" max="1282" width="7.7109375" style="78" bestFit="1" customWidth="1"/>
    <col min="1283" max="1283" width="7.7109375" style="78" customWidth="1"/>
    <col min="1284" max="1284" width="8.28515625" style="78" customWidth="1"/>
    <col min="1285" max="1285" width="8.42578125" style="78" customWidth="1"/>
    <col min="1286" max="1286" width="9" style="78" customWidth="1"/>
    <col min="1287" max="1287" width="8" style="78" customWidth="1"/>
    <col min="1288" max="1293" width="0" style="78" hidden="1" customWidth="1"/>
    <col min="1294" max="1294" width="11.28515625" style="78" customWidth="1"/>
    <col min="1295" max="1536" width="12.28515625" style="78"/>
    <col min="1537" max="1537" width="53.85546875" style="78" customWidth="1"/>
    <col min="1538" max="1538" width="7.7109375" style="78" bestFit="1" customWidth="1"/>
    <col min="1539" max="1539" width="7.7109375" style="78" customWidth="1"/>
    <col min="1540" max="1540" width="8.28515625" style="78" customWidth="1"/>
    <col min="1541" max="1541" width="8.42578125" style="78" customWidth="1"/>
    <col min="1542" max="1542" width="9" style="78" customWidth="1"/>
    <col min="1543" max="1543" width="8" style="78" customWidth="1"/>
    <col min="1544" max="1549" width="0" style="78" hidden="1" customWidth="1"/>
    <col min="1550" max="1550" width="11.28515625" style="78" customWidth="1"/>
    <col min="1551" max="1792" width="12.28515625" style="78"/>
    <col min="1793" max="1793" width="53.85546875" style="78" customWidth="1"/>
    <col min="1794" max="1794" width="7.7109375" style="78" bestFit="1" customWidth="1"/>
    <col min="1795" max="1795" width="7.7109375" style="78" customWidth="1"/>
    <col min="1796" max="1796" width="8.28515625" style="78" customWidth="1"/>
    <col min="1797" max="1797" width="8.42578125" style="78" customWidth="1"/>
    <col min="1798" max="1798" width="9" style="78" customWidth="1"/>
    <col min="1799" max="1799" width="8" style="78" customWidth="1"/>
    <col min="1800" max="1805" width="0" style="78" hidden="1" customWidth="1"/>
    <col min="1806" max="1806" width="11.28515625" style="78" customWidth="1"/>
    <col min="1807" max="2048" width="12.28515625" style="78"/>
    <col min="2049" max="2049" width="53.85546875" style="78" customWidth="1"/>
    <col min="2050" max="2050" width="7.7109375" style="78" bestFit="1" customWidth="1"/>
    <col min="2051" max="2051" width="7.7109375" style="78" customWidth="1"/>
    <col min="2052" max="2052" width="8.28515625" style="78" customWidth="1"/>
    <col min="2053" max="2053" width="8.42578125" style="78" customWidth="1"/>
    <col min="2054" max="2054" width="9" style="78" customWidth="1"/>
    <col min="2055" max="2055" width="8" style="78" customWidth="1"/>
    <col min="2056" max="2061" width="0" style="78" hidden="1" customWidth="1"/>
    <col min="2062" max="2062" width="11.28515625" style="78" customWidth="1"/>
    <col min="2063" max="2304" width="12.28515625" style="78"/>
    <col min="2305" max="2305" width="53.85546875" style="78" customWidth="1"/>
    <col min="2306" max="2306" width="7.7109375" style="78" bestFit="1" customWidth="1"/>
    <col min="2307" max="2307" width="7.7109375" style="78" customWidth="1"/>
    <col min="2308" max="2308" width="8.28515625" style="78" customWidth="1"/>
    <col min="2309" max="2309" width="8.42578125" style="78" customWidth="1"/>
    <col min="2310" max="2310" width="9" style="78" customWidth="1"/>
    <col min="2311" max="2311" width="8" style="78" customWidth="1"/>
    <col min="2312" max="2317" width="0" style="78" hidden="1" customWidth="1"/>
    <col min="2318" max="2318" width="11.28515625" style="78" customWidth="1"/>
    <col min="2319" max="2560" width="12.28515625" style="78"/>
    <col min="2561" max="2561" width="53.85546875" style="78" customWidth="1"/>
    <col min="2562" max="2562" width="7.7109375" style="78" bestFit="1" customWidth="1"/>
    <col min="2563" max="2563" width="7.7109375" style="78" customWidth="1"/>
    <col min="2564" max="2564" width="8.28515625" style="78" customWidth="1"/>
    <col min="2565" max="2565" width="8.42578125" style="78" customWidth="1"/>
    <col min="2566" max="2566" width="9" style="78" customWidth="1"/>
    <col min="2567" max="2567" width="8" style="78" customWidth="1"/>
    <col min="2568" max="2573" width="0" style="78" hidden="1" customWidth="1"/>
    <col min="2574" max="2574" width="11.28515625" style="78" customWidth="1"/>
    <col min="2575" max="2816" width="12.28515625" style="78"/>
    <col min="2817" max="2817" width="53.85546875" style="78" customWidth="1"/>
    <col min="2818" max="2818" width="7.7109375" style="78" bestFit="1" customWidth="1"/>
    <col min="2819" max="2819" width="7.7109375" style="78" customWidth="1"/>
    <col min="2820" max="2820" width="8.28515625" style="78" customWidth="1"/>
    <col min="2821" max="2821" width="8.42578125" style="78" customWidth="1"/>
    <col min="2822" max="2822" width="9" style="78" customWidth="1"/>
    <col min="2823" max="2823" width="8" style="78" customWidth="1"/>
    <col min="2824" max="2829" width="0" style="78" hidden="1" customWidth="1"/>
    <col min="2830" max="2830" width="11.28515625" style="78" customWidth="1"/>
    <col min="2831" max="3072" width="12.28515625" style="78"/>
    <col min="3073" max="3073" width="53.85546875" style="78" customWidth="1"/>
    <col min="3074" max="3074" width="7.7109375" style="78" bestFit="1" customWidth="1"/>
    <col min="3075" max="3075" width="7.7109375" style="78" customWidth="1"/>
    <col min="3076" max="3076" width="8.28515625" style="78" customWidth="1"/>
    <col min="3077" max="3077" width="8.42578125" style="78" customWidth="1"/>
    <col min="3078" max="3078" width="9" style="78" customWidth="1"/>
    <col min="3079" max="3079" width="8" style="78" customWidth="1"/>
    <col min="3080" max="3085" width="0" style="78" hidden="1" customWidth="1"/>
    <col min="3086" max="3086" width="11.28515625" style="78" customWidth="1"/>
    <col min="3087" max="3328" width="12.28515625" style="78"/>
    <col min="3329" max="3329" width="53.85546875" style="78" customWidth="1"/>
    <col min="3330" max="3330" width="7.7109375" style="78" bestFit="1" customWidth="1"/>
    <col min="3331" max="3331" width="7.7109375" style="78" customWidth="1"/>
    <col min="3332" max="3332" width="8.28515625" style="78" customWidth="1"/>
    <col min="3333" max="3333" width="8.42578125" style="78" customWidth="1"/>
    <col min="3334" max="3334" width="9" style="78" customWidth="1"/>
    <col min="3335" max="3335" width="8" style="78" customWidth="1"/>
    <col min="3336" max="3341" width="0" style="78" hidden="1" customWidth="1"/>
    <col min="3342" max="3342" width="11.28515625" style="78" customWidth="1"/>
    <col min="3343" max="3584" width="12.28515625" style="78"/>
    <col min="3585" max="3585" width="53.85546875" style="78" customWidth="1"/>
    <col min="3586" max="3586" width="7.7109375" style="78" bestFit="1" customWidth="1"/>
    <col min="3587" max="3587" width="7.7109375" style="78" customWidth="1"/>
    <col min="3588" max="3588" width="8.28515625" style="78" customWidth="1"/>
    <col min="3589" max="3589" width="8.42578125" style="78" customWidth="1"/>
    <col min="3590" max="3590" width="9" style="78" customWidth="1"/>
    <col min="3591" max="3591" width="8" style="78" customWidth="1"/>
    <col min="3592" max="3597" width="0" style="78" hidden="1" customWidth="1"/>
    <col min="3598" max="3598" width="11.28515625" style="78" customWidth="1"/>
    <col min="3599" max="3840" width="12.28515625" style="78"/>
    <col min="3841" max="3841" width="53.85546875" style="78" customWidth="1"/>
    <col min="3842" max="3842" width="7.7109375" style="78" bestFit="1" customWidth="1"/>
    <col min="3843" max="3843" width="7.7109375" style="78" customWidth="1"/>
    <col min="3844" max="3844" width="8.28515625" style="78" customWidth="1"/>
    <col min="3845" max="3845" width="8.42578125" style="78" customWidth="1"/>
    <col min="3846" max="3846" width="9" style="78" customWidth="1"/>
    <col min="3847" max="3847" width="8" style="78" customWidth="1"/>
    <col min="3848" max="3853" width="0" style="78" hidden="1" customWidth="1"/>
    <col min="3854" max="3854" width="11.28515625" style="78" customWidth="1"/>
    <col min="3855" max="4096" width="12.28515625" style="78"/>
    <col min="4097" max="4097" width="53.85546875" style="78" customWidth="1"/>
    <col min="4098" max="4098" width="7.7109375" style="78" bestFit="1" customWidth="1"/>
    <col min="4099" max="4099" width="7.7109375" style="78" customWidth="1"/>
    <col min="4100" max="4100" width="8.28515625" style="78" customWidth="1"/>
    <col min="4101" max="4101" width="8.42578125" style="78" customWidth="1"/>
    <col min="4102" max="4102" width="9" style="78" customWidth="1"/>
    <col min="4103" max="4103" width="8" style="78" customWidth="1"/>
    <col min="4104" max="4109" width="0" style="78" hidden="1" customWidth="1"/>
    <col min="4110" max="4110" width="11.28515625" style="78" customWidth="1"/>
    <col min="4111" max="4352" width="12.28515625" style="78"/>
    <col min="4353" max="4353" width="53.85546875" style="78" customWidth="1"/>
    <col min="4354" max="4354" width="7.7109375" style="78" bestFit="1" customWidth="1"/>
    <col min="4355" max="4355" width="7.7109375" style="78" customWidth="1"/>
    <col min="4356" max="4356" width="8.28515625" style="78" customWidth="1"/>
    <col min="4357" max="4357" width="8.42578125" style="78" customWidth="1"/>
    <col min="4358" max="4358" width="9" style="78" customWidth="1"/>
    <col min="4359" max="4359" width="8" style="78" customWidth="1"/>
    <col min="4360" max="4365" width="0" style="78" hidden="1" customWidth="1"/>
    <col min="4366" max="4366" width="11.28515625" style="78" customWidth="1"/>
    <col min="4367" max="4608" width="12.28515625" style="78"/>
    <col min="4609" max="4609" width="53.85546875" style="78" customWidth="1"/>
    <col min="4610" max="4610" width="7.7109375" style="78" bestFit="1" customWidth="1"/>
    <col min="4611" max="4611" width="7.7109375" style="78" customWidth="1"/>
    <col min="4612" max="4612" width="8.28515625" style="78" customWidth="1"/>
    <col min="4613" max="4613" width="8.42578125" style="78" customWidth="1"/>
    <col min="4614" max="4614" width="9" style="78" customWidth="1"/>
    <col min="4615" max="4615" width="8" style="78" customWidth="1"/>
    <col min="4616" max="4621" width="0" style="78" hidden="1" customWidth="1"/>
    <col min="4622" max="4622" width="11.28515625" style="78" customWidth="1"/>
    <col min="4623" max="4864" width="12.28515625" style="78"/>
    <col min="4865" max="4865" width="53.85546875" style="78" customWidth="1"/>
    <col min="4866" max="4866" width="7.7109375" style="78" bestFit="1" customWidth="1"/>
    <col min="4867" max="4867" width="7.7109375" style="78" customWidth="1"/>
    <col min="4868" max="4868" width="8.28515625" style="78" customWidth="1"/>
    <col min="4869" max="4869" width="8.42578125" style="78" customWidth="1"/>
    <col min="4870" max="4870" width="9" style="78" customWidth="1"/>
    <col min="4871" max="4871" width="8" style="78" customWidth="1"/>
    <col min="4872" max="4877" width="0" style="78" hidden="1" customWidth="1"/>
    <col min="4878" max="4878" width="11.28515625" style="78" customWidth="1"/>
    <col min="4879" max="5120" width="12.28515625" style="78"/>
    <col min="5121" max="5121" width="53.85546875" style="78" customWidth="1"/>
    <col min="5122" max="5122" width="7.7109375" style="78" bestFit="1" customWidth="1"/>
    <col min="5123" max="5123" width="7.7109375" style="78" customWidth="1"/>
    <col min="5124" max="5124" width="8.28515625" style="78" customWidth="1"/>
    <col min="5125" max="5125" width="8.42578125" style="78" customWidth="1"/>
    <col min="5126" max="5126" width="9" style="78" customWidth="1"/>
    <col min="5127" max="5127" width="8" style="78" customWidth="1"/>
    <col min="5128" max="5133" width="0" style="78" hidden="1" customWidth="1"/>
    <col min="5134" max="5134" width="11.28515625" style="78" customWidth="1"/>
    <col min="5135" max="5376" width="12.28515625" style="78"/>
    <col min="5377" max="5377" width="53.85546875" style="78" customWidth="1"/>
    <col min="5378" max="5378" width="7.7109375" style="78" bestFit="1" customWidth="1"/>
    <col min="5379" max="5379" width="7.7109375" style="78" customWidth="1"/>
    <col min="5380" max="5380" width="8.28515625" style="78" customWidth="1"/>
    <col min="5381" max="5381" width="8.42578125" style="78" customWidth="1"/>
    <col min="5382" max="5382" width="9" style="78" customWidth="1"/>
    <col min="5383" max="5383" width="8" style="78" customWidth="1"/>
    <col min="5384" max="5389" width="0" style="78" hidden="1" customWidth="1"/>
    <col min="5390" max="5390" width="11.28515625" style="78" customWidth="1"/>
    <col min="5391" max="5632" width="12.28515625" style="78"/>
    <col min="5633" max="5633" width="53.85546875" style="78" customWidth="1"/>
    <col min="5634" max="5634" width="7.7109375" style="78" bestFit="1" customWidth="1"/>
    <col min="5635" max="5635" width="7.7109375" style="78" customWidth="1"/>
    <col min="5636" max="5636" width="8.28515625" style="78" customWidth="1"/>
    <col min="5637" max="5637" width="8.42578125" style="78" customWidth="1"/>
    <col min="5638" max="5638" width="9" style="78" customWidth="1"/>
    <col min="5639" max="5639" width="8" style="78" customWidth="1"/>
    <col min="5640" max="5645" width="0" style="78" hidden="1" customWidth="1"/>
    <col min="5646" max="5646" width="11.28515625" style="78" customWidth="1"/>
    <col min="5647" max="5888" width="12.28515625" style="78"/>
    <col min="5889" max="5889" width="53.85546875" style="78" customWidth="1"/>
    <col min="5890" max="5890" width="7.7109375" style="78" bestFit="1" customWidth="1"/>
    <col min="5891" max="5891" width="7.7109375" style="78" customWidth="1"/>
    <col min="5892" max="5892" width="8.28515625" style="78" customWidth="1"/>
    <col min="5893" max="5893" width="8.42578125" style="78" customWidth="1"/>
    <col min="5894" max="5894" width="9" style="78" customWidth="1"/>
    <col min="5895" max="5895" width="8" style="78" customWidth="1"/>
    <col min="5896" max="5901" width="0" style="78" hidden="1" customWidth="1"/>
    <col min="5902" max="5902" width="11.28515625" style="78" customWidth="1"/>
    <col min="5903" max="6144" width="12.28515625" style="78"/>
    <col min="6145" max="6145" width="53.85546875" style="78" customWidth="1"/>
    <col min="6146" max="6146" width="7.7109375" style="78" bestFit="1" customWidth="1"/>
    <col min="6147" max="6147" width="7.7109375" style="78" customWidth="1"/>
    <col min="6148" max="6148" width="8.28515625" style="78" customWidth="1"/>
    <col min="6149" max="6149" width="8.42578125" style="78" customWidth="1"/>
    <col min="6150" max="6150" width="9" style="78" customWidth="1"/>
    <col min="6151" max="6151" width="8" style="78" customWidth="1"/>
    <col min="6152" max="6157" width="0" style="78" hidden="1" customWidth="1"/>
    <col min="6158" max="6158" width="11.28515625" style="78" customWidth="1"/>
    <col min="6159" max="6400" width="12.28515625" style="78"/>
    <col min="6401" max="6401" width="53.85546875" style="78" customWidth="1"/>
    <col min="6402" max="6402" width="7.7109375" style="78" bestFit="1" customWidth="1"/>
    <col min="6403" max="6403" width="7.7109375" style="78" customWidth="1"/>
    <col min="6404" max="6404" width="8.28515625" style="78" customWidth="1"/>
    <col min="6405" max="6405" width="8.42578125" style="78" customWidth="1"/>
    <col min="6406" max="6406" width="9" style="78" customWidth="1"/>
    <col min="6407" max="6407" width="8" style="78" customWidth="1"/>
    <col min="6408" max="6413" width="0" style="78" hidden="1" customWidth="1"/>
    <col min="6414" max="6414" width="11.28515625" style="78" customWidth="1"/>
    <col min="6415" max="6656" width="12.28515625" style="78"/>
    <col min="6657" max="6657" width="53.85546875" style="78" customWidth="1"/>
    <col min="6658" max="6658" width="7.7109375" style="78" bestFit="1" customWidth="1"/>
    <col min="6659" max="6659" width="7.7109375" style="78" customWidth="1"/>
    <col min="6660" max="6660" width="8.28515625" style="78" customWidth="1"/>
    <col min="6661" max="6661" width="8.42578125" style="78" customWidth="1"/>
    <col min="6662" max="6662" width="9" style="78" customWidth="1"/>
    <col min="6663" max="6663" width="8" style="78" customWidth="1"/>
    <col min="6664" max="6669" width="0" style="78" hidden="1" customWidth="1"/>
    <col min="6670" max="6670" width="11.28515625" style="78" customWidth="1"/>
    <col min="6671" max="6912" width="12.28515625" style="78"/>
    <col min="6913" max="6913" width="53.85546875" style="78" customWidth="1"/>
    <col min="6914" max="6914" width="7.7109375" style="78" bestFit="1" customWidth="1"/>
    <col min="6915" max="6915" width="7.7109375" style="78" customWidth="1"/>
    <col min="6916" max="6916" width="8.28515625" style="78" customWidth="1"/>
    <col min="6917" max="6917" width="8.42578125" style="78" customWidth="1"/>
    <col min="6918" max="6918" width="9" style="78" customWidth="1"/>
    <col min="6919" max="6919" width="8" style="78" customWidth="1"/>
    <col min="6920" max="6925" width="0" style="78" hidden="1" customWidth="1"/>
    <col min="6926" max="6926" width="11.28515625" style="78" customWidth="1"/>
    <col min="6927" max="7168" width="12.28515625" style="78"/>
    <col min="7169" max="7169" width="53.85546875" style="78" customWidth="1"/>
    <col min="7170" max="7170" width="7.7109375" style="78" bestFit="1" customWidth="1"/>
    <col min="7171" max="7171" width="7.7109375" style="78" customWidth="1"/>
    <col min="7172" max="7172" width="8.28515625" style="78" customWidth="1"/>
    <col min="7173" max="7173" width="8.42578125" style="78" customWidth="1"/>
    <col min="7174" max="7174" width="9" style="78" customWidth="1"/>
    <col min="7175" max="7175" width="8" style="78" customWidth="1"/>
    <col min="7176" max="7181" width="0" style="78" hidden="1" customWidth="1"/>
    <col min="7182" max="7182" width="11.28515625" style="78" customWidth="1"/>
    <col min="7183" max="7424" width="12.28515625" style="78"/>
    <col min="7425" max="7425" width="53.85546875" style="78" customWidth="1"/>
    <col min="7426" max="7426" width="7.7109375" style="78" bestFit="1" customWidth="1"/>
    <col min="7427" max="7427" width="7.7109375" style="78" customWidth="1"/>
    <col min="7428" max="7428" width="8.28515625" style="78" customWidth="1"/>
    <col min="7429" max="7429" width="8.42578125" style="78" customWidth="1"/>
    <col min="7430" max="7430" width="9" style="78" customWidth="1"/>
    <col min="7431" max="7431" width="8" style="78" customWidth="1"/>
    <col min="7432" max="7437" width="0" style="78" hidden="1" customWidth="1"/>
    <col min="7438" max="7438" width="11.28515625" style="78" customWidth="1"/>
    <col min="7439" max="7680" width="12.28515625" style="78"/>
    <col min="7681" max="7681" width="53.85546875" style="78" customWidth="1"/>
    <col min="7682" max="7682" width="7.7109375" style="78" bestFit="1" customWidth="1"/>
    <col min="7683" max="7683" width="7.7109375" style="78" customWidth="1"/>
    <col min="7684" max="7684" width="8.28515625" style="78" customWidth="1"/>
    <col min="7685" max="7685" width="8.42578125" style="78" customWidth="1"/>
    <col min="7686" max="7686" width="9" style="78" customWidth="1"/>
    <col min="7687" max="7687" width="8" style="78" customWidth="1"/>
    <col min="7688" max="7693" width="0" style="78" hidden="1" customWidth="1"/>
    <col min="7694" max="7694" width="11.28515625" style="78" customWidth="1"/>
    <col min="7695" max="7936" width="12.28515625" style="78"/>
    <col min="7937" max="7937" width="53.85546875" style="78" customWidth="1"/>
    <col min="7938" max="7938" width="7.7109375" style="78" bestFit="1" customWidth="1"/>
    <col min="7939" max="7939" width="7.7109375" style="78" customWidth="1"/>
    <col min="7940" max="7940" width="8.28515625" style="78" customWidth="1"/>
    <col min="7941" max="7941" width="8.42578125" style="78" customWidth="1"/>
    <col min="7942" max="7942" width="9" style="78" customWidth="1"/>
    <col min="7943" max="7943" width="8" style="78" customWidth="1"/>
    <col min="7944" max="7949" width="0" style="78" hidden="1" customWidth="1"/>
    <col min="7950" max="7950" width="11.28515625" style="78" customWidth="1"/>
    <col min="7951" max="8192" width="12.28515625" style="78"/>
    <col min="8193" max="8193" width="53.85546875" style="78" customWidth="1"/>
    <col min="8194" max="8194" width="7.7109375" style="78" bestFit="1" customWidth="1"/>
    <col min="8195" max="8195" width="7.7109375" style="78" customWidth="1"/>
    <col min="8196" max="8196" width="8.28515625" style="78" customWidth="1"/>
    <col min="8197" max="8197" width="8.42578125" style="78" customWidth="1"/>
    <col min="8198" max="8198" width="9" style="78" customWidth="1"/>
    <col min="8199" max="8199" width="8" style="78" customWidth="1"/>
    <col min="8200" max="8205" width="0" style="78" hidden="1" customWidth="1"/>
    <col min="8206" max="8206" width="11.28515625" style="78" customWidth="1"/>
    <col min="8207" max="8448" width="12.28515625" style="78"/>
    <col min="8449" max="8449" width="53.85546875" style="78" customWidth="1"/>
    <col min="8450" max="8450" width="7.7109375" style="78" bestFit="1" customWidth="1"/>
    <col min="8451" max="8451" width="7.7109375" style="78" customWidth="1"/>
    <col min="8452" max="8452" width="8.28515625" style="78" customWidth="1"/>
    <col min="8453" max="8453" width="8.42578125" style="78" customWidth="1"/>
    <col min="8454" max="8454" width="9" style="78" customWidth="1"/>
    <col min="8455" max="8455" width="8" style="78" customWidth="1"/>
    <col min="8456" max="8461" width="0" style="78" hidden="1" customWidth="1"/>
    <col min="8462" max="8462" width="11.28515625" style="78" customWidth="1"/>
    <col min="8463" max="8704" width="12.28515625" style="78"/>
    <col min="8705" max="8705" width="53.85546875" style="78" customWidth="1"/>
    <col min="8706" max="8706" width="7.7109375" style="78" bestFit="1" customWidth="1"/>
    <col min="8707" max="8707" width="7.7109375" style="78" customWidth="1"/>
    <col min="8708" max="8708" width="8.28515625" style="78" customWidth="1"/>
    <col min="8709" max="8709" width="8.42578125" style="78" customWidth="1"/>
    <col min="8710" max="8710" width="9" style="78" customWidth="1"/>
    <col min="8711" max="8711" width="8" style="78" customWidth="1"/>
    <col min="8712" max="8717" width="0" style="78" hidden="1" customWidth="1"/>
    <col min="8718" max="8718" width="11.28515625" style="78" customWidth="1"/>
    <col min="8719" max="8960" width="12.28515625" style="78"/>
    <col min="8961" max="8961" width="53.85546875" style="78" customWidth="1"/>
    <col min="8962" max="8962" width="7.7109375" style="78" bestFit="1" customWidth="1"/>
    <col min="8963" max="8963" width="7.7109375" style="78" customWidth="1"/>
    <col min="8964" max="8964" width="8.28515625" style="78" customWidth="1"/>
    <col min="8965" max="8965" width="8.42578125" style="78" customWidth="1"/>
    <col min="8966" max="8966" width="9" style="78" customWidth="1"/>
    <col min="8967" max="8967" width="8" style="78" customWidth="1"/>
    <col min="8968" max="8973" width="0" style="78" hidden="1" customWidth="1"/>
    <col min="8974" max="8974" width="11.28515625" style="78" customWidth="1"/>
    <col min="8975" max="9216" width="12.28515625" style="78"/>
    <col min="9217" max="9217" width="53.85546875" style="78" customWidth="1"/>
    <col min="9218" max="9218" width="7.7109375" style="78" bestFit="1" customWidth="1"/>
    <col min="9219" max="9219" width="7.7109375" style="78" customWidth="1"/>
    <col min="9220" max="9220" width="8.28515625" style="78" customWidth="1"/>
    <col min="9221" max="9221" width="8.42578125" style="78" customWidth="1"/>
    <col min="9222" max="9222" width="9" style="78" customWidth="1"/>
    <col min="9223" max="9223" width="8" style="78" customWidth="1"/>
    <col min="9224" max="9229" width="0" style="78" hidden="1" customWidth="1"/>
    <col min="9230" max="9230" width="11.28515625" style="78" customWidth="1"/>
    <col min="9231" max="9472" width="12.28515625" style="78"/>
    <col min="9473" max="9473" width="53.85546875" style="78" customWidth="1"/>
    <col min="9474" max="9474" width="7.7109375" style="78" bestFit="1" customWidth="1"/>
    <col min="9475" max="9475" width="7.7109375" style="78" customWidth="1"/>
    <col min="9476" max="9476" width="8.28515625" style="78" customWidth="1"/>
    <col min="9477" max="9477" width="8.42578125" style="78" customWidth="1"/>
    <col min="9478" max="9478" width="9" style="78" customWidth="1"/>
    <col min="9479" max="9479" width="8" style="78" customWidth="1"/>
    <col min="9480" max="9485" width="0" style="78" hidden="1" customWidth="1"/>
    <col min="9486" max="9486" width="11.28515625" style="78" customWidth="1"/>
    <col min="9487" max="9728" width="12.28515625" style="78"/>
    <col min="9729" max="9729" width="53.85546875" style="78" customWidth="1"/>
    <col min="9730" max="9730" width="7.7109375" style="78" bestFit="1" customWidth="1"/>
    <col min="9731" max="9731" width="7.7109375" style="78" customWidth="1"/>
    <col min="9732" max="9732" width="8.28515625" style="78" customWidth="1"/>
    <col min="9733" max="9733" width="8.42578125" style="78" customWidth="1"/>
    <col min="9734" max="9734" width="9" style="78" customWidth="1"/>
    <col min="9735" max="9735" width="8" style="78" customWidth="1"/>
    <col min="9736" max="9741" width="0" style="78" hidden="1" customWidth="1"/>
    <col min="9742" max="9742" width="11.28515625" style="78" customWidth="1"/>
    <col min="9743" max="9984" width="12.28515625" style="78"/>
    <col min="9985" max="9985" width="53.85546875" style="78" customWidth="1"/>
    <col min="9986" max="9986" width="7.7109375" style="78" bestFit="1" customWidth="1"/>
    <col min="9987" max="9987" width="7.7109375" style="78" customWidth="1"/>
    <col min="9988" max="9988" width="8.28515625" style="78" customWidth="1"/>
    <col min="9989" max="9989" width="8.42578125" style="78" customWidth="1"/>
    <col min="9990" max="9990" width="9" style="78" customWidth="1"/>
    <col min="9991" max="9991" width="8" style="78" customWidth="1"/>
    <col min="9992" max="9997" width="0" style="78" hidden="1" customWidth="1"/>
    <col min="9998" max="9998" width="11.28515625" style="78" customWidth="1"/>
    <col min="9999" max="10240" width="12.28515625" style="78"/>
    <col min="10241" max="10241" width="53.85546875" style="78" customWidth="1"/>
    <col min="10242" max="10242" width="7.7109375" style="78" bestFit="1" customWidth="1"/>
    <col min="10243" max="10243" width="7.7109375" style="78" customWidth="1"/>
    <col min="10244" max="10244" width="8.28515625" style="78" customWidth="1"/>
    <col min="10245" max="10245" width="8.42578125" style="78" customWidth="1"/>
    <col min="10246" max="10246" width="9" style="78" customWidth="1"/>
    <col min="10247" max="10247" width="8" style="78" customWidth="1"/>
    <col min="10248" max="10253" width="0" style="78" hidden="1" customWidth="1"/>
    <col min="10254" max="10254" width="11.28515625" style="78" customWidth="1"/>
    <col min="10255" max="10496" width="12.28515625" style="78"/>
    <col min="10497" max="10497" width="53.85546875" style="78" customWidth="1"/>
    <col min="10498" max="10498" width="7.7109375" style="78" bestFit="1" customWidth="1"/>
    <col min="10499" max="10499" width="7.7109375" style="78" customWidth="1"/>
    <col min="10500" max="10500" width="8.28515625" style="78" customWidth="1"/>
    <col min="10501" max="10501" width="8.42578125" style="78" customWidth="1"/>
    <col min="10502" max="10502" width="9" style="78" customWidth="1"/>
    <col min="10503" max="10503" width="8" style="78" customWidth="1"/>
    <col min="10504" max="10509" width="0" style="78" hidden="1" customWidth="1"/>
    <col min="10510" max="10510" width="11.28515625" style="78" customWidth="1"/>
    <col min="10511" max="10752" width="12.28515625" style="78"/>
    <col min="10753" max="10753" width="53.85546875" style="78" customWidth="1"/>
    <col min="10754" max="10754" width="7.7109375" style="78" bestFit="1" customWidth="1"/>
    <col min="10755" max="10755" width="7.7109375" style="78" customWidth="1"/>
    <col min="10756" max="10756" width="8.28515625" style="78" customWidth="1"/>
    <col min="10757" max="10757" width="8.42578125" style="78" customWidth="1"/>
    <col min="10758" max="10758" width="9" style="78" customWidth="1"/>
    <col min="10759" max="10759" width="8" style="78" customWidth="1"/>
    <col min="10760" max="10765" width="0" style="78" hidden="1" customWidth="1"/>
    <col min="10766" max="10766" width="11.28515625" style="78" customWidth="1"/>
    <col min="10767" max="11008" width="12.28515625" style="78"/>
    <col min="11009" max="11009" width="53.85546875" style="78" customWidth="1"/>
    <col min="11010" max="11010" width="7.7109375" style="78" bestFit="1" customWidth="1"/>
    <col min="11011" max="11011" width="7.7109375" style="78" customWidth="1"/>
    <col min="11012" max="11012" width="8.28515625" style="78" customWidth="1"/>
    <col min="11013" max="11013" width="8.42578125" style="78" customWidth="1"/>
    <col min="11014" max="11014" width="9" style="78" customWidth="1"/>
    <col min="11015" max="11015" width="8" style="78" customWidth="1"/>
    <col min="11016" max="11021" width="0" style="78" hidden="1" customWidth="1"/>
    <col min="11022" max="11022" width="11.28515625" style="78" customWidth="1"/>
    <col min="11023" max="11264" width="12.28515625" style="78"/>
    <col min="11265" max="11265" width="53.85546875" style="78" customWidth="1"/>
    <col min="11266" max="11266" width="7.7109375" style="78" bestFit="1" customWidth="1"/>
    <col min="11267" max="11267" width="7.7109375" style="78" customWidth="1"/>
    <col min="11268" max="11268" width="8.28515625" style="78" customWidth="1"/>
    <col min="11269" max="11269" width="8.42578125" style="78" customWidth="1"/>
    <col min="11270" max="11270" width="9" style="78" customWidth="1"/>
    <col min="11271" max="11271" width="8" style="78" customWidth="1"/>
    <col min="11272" max="11277" width="0" style="78" hidden="1" customWidth="1"/>
    <col min="11278" max="11278" width="11.28515625" style="78" customWidth="1"/>
    <col min="11279" max="11520" width="12.28515625" style="78"/>
    <col min="11521" max="11521" width="53.85546875" style="78" customWidth="1"/>
    <col min="11522" max="11522" width="7.7109375" style="78" bestFit="1" customWidth="1"/>
    <col min="11523" max="11523" width="7.7109375" style="78" customWidth="1"/>
    <col min="11524" max="11524" width="8.28515625" style="78" customWidth="1"/>
    <col min="11525" max="11525" width="8.42578125" style="78" customWidth="1"/>
    <col min="11526" max="11526" width="9" style="78" customWidth="1"/>
    <col min="11527" max="11527" width="8" style="78" customWidth="1"/>
    <col min="11528" max="11533" width="0" style="78" hidden="1" customWidth="1"/>
    <col min="11534" max="11534" width="11.28515625" style="78" customWidth="1"/>
    <col min="11535" max="11776" width="12.28515625" style="78"/>
    <col min="11777" max="11777" width="53.85546875" style="78" customWidth="1"/>
    <col min="11778" max="11778" width="7.7109375" style="78" bestFit="1" customWidth="1"/>
    <col min="11779" max="11779" width="7.7109375" style="78" customWidth="1"/>
    <col min="11780" max="11780" width="8.28515625" style="78" customWidth="1"/>
    <col min="11781" max="11781" width="8.42578125" style="78" customWidth="1"/>
    <col min="11782" max="11782" width="9" style="78" customWidth="1"/>
    <col min="11783" max="11783" width="8" style="78" customWidth="1"/>
    <col min="11784" max="11789" width="0" style="78" hidden="1" customWidth="1"/>
    <col min="11790" max="11790" width="11.28515625" style="78" customWidth="1"/>
    <col min="11791" max="12032" width="12.28515625" style="78"/>
    <col min="12033" max="12033" width="53.85546875" style="78" customWidth="1"/>
    <col min="12034" max="12034" width="7.7109375" style="78" bestFit="1" customWidth="1"/>
    <col min="12035" max="12035" width="7.7109375" style="78" customWidth="1"/>
    <col min="12036" max="12036" width="8.28515625" style="78" customWidth="1"/>
    <col min="12037" max="12037" width="8.42578125" style="78" customWidth="1"/>
    <col min="12038" max="12038" width="9" style="78" customWidth="1"/>
    <col min="12039" max="12039" width="8" style="78" customWidth="1"/>
    <col min="12040" max="12045" width="0" style="78" hidden="1" customWidth="1"/>
    <col min="12046" max="12046" width="11.28515625" style="78" customWidth="1"/>
    <col min="12047" max="12288" width="12.28515625" style="78"/>
    <col min="12289" max="12289" width="53.85546875" style="78" customWidth="1"/>
    <col min="12290" max="12290" width="7.7109375" style="78" bestFit="1" customWidth="1"/>
    <col min="12291" max="12291" width="7.7109375" style="78" customWidth="1"/>
    <col min="12292" max="12292" width="8.28515625" style="78" customWidth="1"/>
    <col min="12293" max="12293" width="8.42578125" style="78" customWidth="1"/>
    <col min="12294" max="12294" width="9" style="78" customWidth="1"/>
    <col min="12295" max="12295" width="8" style="78" customWidth="1"/>
    <col min="12296" max="12301" width="0" style="78" hidden="1" customWidth="1"/>
    <col min="12302" max="12302" width="11.28515625" style="78" customWidth="1"/>
    <col min="12303" max="12544" width="12.28515625" style="78"/>
    <col min="12545" max="12545" width="53.85546875" style="78" customWidth="1"/>
    <col min="12546" max="12546" width="7.7109375" style="78" bestFit="1" customWidth="1"/>
    <col min="12547" max="12547" width="7.7109375" style="78" customWidth="1"/>
    <col min="12548" max="12548" width="8.28515625" style="78" customWidth="1"/>
    <col min="12549" max="12549" width="8.42578125" style="78" customWidth="1"/>
    <col min="12550" max="12550" width="9" style="78" customWidth="1"/>
    <col min="12551" max="12551" width="8" style="78" customWidth="1"/>
    <col min="12552" max="12557" width="0" style="78" hidden="1" customWidth="1"/>
    <col min="12558" max="12558" width="11.28515625" style="78" customWidth="1"/>
    <col min="12559" max="12800" width="12.28515625" style="78"/>
    <col min="12801" max="12801" width="53.85546875" style="78" customWidth="1"/>
    <col min="12802" max="12802" width="7.7109375" style="78" bestFit="1" customWidth="1"/>
    <col min="12803" max="12803" width="7.7109375" style="78" customWidth="1"/>
    <col min="12804" max="12804" width="8.28515625" style="78" customWidth="1"/>
    <col min="12805" max="12805" width="8.42578125" style="78" customWidth="1"/>
    <col min="12806" max="12806" width="9" style="78" customWidth="1"/>
    <col min="12807" max="12807" width="8" style="78" customWidth="1"/>
    <col min="12808" max="12813" width="0" style="78" hidden="1" customWidth="1"/>
    <col min="12814" max="12814" width="11.28515625" style="78" customWidth="1"/>
    <col min="12815" max="13056" width="12.28515625" style="78"/>
    <col min="13057" max="13057" width="53.85546875" style="78" customWidth="1"/>
    <col min="13058" max="13058" width="7.7109375" style="78" bestFit="1" customWidth="1"/>
    <col min="13059" max="13059" width="7.7109375" style="78" customWidth="1"/>
    <col min="13060" max="13060" width="8.28515625" style="78" customWidth="1"/>
    <col min="13061" max="13061" width="8.42578125" style="78" customWidth="1"/>
    <col min="13062" max="13062" width="9" style="78" customWidth="1"/>
    <col min="13063" max="13063" width="8" style="78" customWidth="1"/>
    <col min="13064" max="13069" width="0" style="78" hidden="1" customWidth="1"/>
    <col min="13070" max="13070" width="11.28515625" style="78" customWidth="1"/>
    <col min="13071" max="13312" width="12.28515625" style="78"/>
    <col min="13313" max="13313" width="53.85546875" style="78" customWidth="1"/>
    <col min="13314" max="13314" width="7.7109375" style="78" bestFit="1" customWidth="1"/>
    <col min="13315" max="13315" width="7.7109375" style="78" customWidth="1"/>
    <col min="13316" max="13316" width="8.28515625" style="78" customWidth="1"/>
    <col min="13317" max="13317" width="8.42578125" style="78" customWidth="1"/>
    <col min="13318" max="13318" width="9" style="78" customWidth="1"/>
    <col min="13319" max="13319" width="8" style="78" customWidth="1"/>
    <col min="13320" max="13325" width="0" style="78" hidden="1" customWidth="1"/>
    <col min="13326" max="13326" width="11.28515625" style="78" customWidth="1"/>
    <col min="13327" max="13568" width="12.28515625" style="78"/>
    <col min="13569" max="13569" width="53.85546875" style="78" customWidth="1"/>
    <col min="13570" max="13570" width="7.7109375" style="78" bestFit="1" customWidth="1"/>
    <col min="13571" max="13571" width="7.7109375" style="78" customWidth="1"/>
    <col min="13572" max="13572" width="8.28515625" style="78" customWidth="1"/>
    <col min="13573" max="13573" width="8.42578125" style="78" customWidth="1"/>
    <col min="13574" max="13574" width="9" style="78" customWidth="1"/>
    <col min="13575" max="13575" width="8" style="78" customWidth="1"/>
    <col min="13576" max="13581" width="0" style="78" hidden="1" customWidth="1"/>
    <col min="13582" max="13582" width="11.28515625" style="78" customWidth="1"/>
    <col min="13583" max="13824" width="12.28515625" style="78"/>
    <col min="13825" max="13825" width="53.85546875" style="78" customWidth="1"/>
    <col min="13826" max="13826" width="7.7109375" style="78" bestFit="1" customWidth="1"/>
    <col min="13827" max="13827" width="7.7109375" style="78" customWidth="1"/>
    <col min="13828" max="13828" width="8.28515625" style="78" customWidth="1"/>
    <col min="13829" max="13829" width="8.42578125" style="78" customWidth="1"/>
    <col min="13830" max="13830" width="9" style="78" customWidth="1"/>
    <col min="13831" max="13831" width="8" style="78" customWidth="1"/>
    <col min="13832" max="13837" width="0" style="78" hidden="1" customWidth="1"/>
    <col min="13838" max="13838" width="11.28515625" style="78" customWidth="1"/>
    <col min="13839" max="14080" width="12.28515625" style="78"/>
    <col min="14081" max="14081" width="53.85546875" style="78" customWidth="1"/>
    <col min="14082" max="14082" width="7.7109375" style="78" bestFit="1" customWidth="1"/>
    <col min="14083" max="14083" width="7.7109375" style="78" customWidth="1"/>
    <col min="14084" max="14084" width="8.28515625" style="78" customWidth="1"/>
    <col min="14085" max="14085" width="8.42578125" style="78" customWidth="1"/>
    <col min="14086" max="14086" width="9" style="78" customWidth="1"/>
    <col min="14087" max="14087" width="8" style="78" customWidth="1"/>
    <col min="14088" max="14093" width="0" style="78" hidden="1" customWidth="1"/>
    <col min="14094" max="14094" width="11.28515625" style="78" customWidth="1"/>
    <col min="14095" max="14336" width="12.28515625" style="78"/>
    <col min="14337" max="14337" width="53.85546875" style="78" customWidth="1"/>
    <col min="14338" max="14338" width="7.7109375" style="78" bestFit="1" customWidth="1"/>
    <col min="14339" max="14339" width="7.7109375" style="78" customWidth="1"/>
    <col min="14340" max="14340" width="8.28515625" style="78" customWidth="1"/>
    <col min="14341" max="14341" width="8.42578125" style="78" customWidth="1"/>
    <col min="14342" max="14342" width="9" style="78" customWidth="1"/>
    <col min="14343" max="14343" width="8" style="78" customWidth="1"/>
    <col min="14344" max="14349" width="0" style="78" hidden="1" customWidth="1"/>
    <col min="14350" max="14350" width="11.28515625" style="78" customWidth="1"/>
    <col min="14351" max="14592" width="12.28515625" style="78"/>
    <col min="14593" max="14593" width="53.85546875" style="78" customWidth="1"/>
    <col min="14594" max="14594" width="7.7109375" style="78" bestFit="1" customWidth="1"/>
    <col min="14595" max="14595" width="7.7109375" style="78" customWidth="1"/>
    <col min="14596" max="14596" width="8.28515625" style="78" customWidth="1"/>
    <col min="14597" max="14597" width="8.42578125" style="78" customWidth="1"/>
    <col min="14598" max="14598" width="9" style="78" customWidth="1"/>
    <col min="14599" max="14599" width="8" style="78" customWidth="1"/>
    <col min="14600" max="14605" width="0" style="78" hidden="1" customWidth="1"/>
    <col min="14606" max="14606" width="11.28515625" style="78" customWidth="1"/>
    <col min="14607" max="14848" width="12.28515625" style="78"/>
    <col min="14849" max="14849" width="53.85546875" style="78" customWidth="1"/>
    <col min="14850" max="14850" width="7.7109375" style="78" bestFit="1" customWidth="1"/>
    <col min="14851" max="14851" width="7.7109375" style="78" customWidth="1"/>
    <col min="14852" max="14852" width="8.28515625" style="78" customWidth="1"/>
    <col min="14853" max="14853" width="8.42578125" style="78" customWidth="1"/>
    <col min="14854" max="14854" width="9" style="78" customWidth="1"/>
    <col min="14855" max="14855" width="8" style="78" customWidth="1"/>
    <col min="14856" max="14861" width="0" style="78" hidden="1" customWidth="1"/>
    <col min="14862" max="14862" width="11.28515625" style="78" customWidth="1"/>
    <col min="14863" max="15104" width="12.28515625" style="78"/>
    <col min="15105" max="15105" width="53.85546875" style="78" customWidth="1"/>
    <col min="15106" max="15106" width="7.7109375" style="78" bestFit="1" customWidth="1"/>
    <col min="15107" max="15107" width="7.7109375" style="78" customWidth="1"/>
    <col min="15108" max="15108" width="8.28515625" style="78" customWidth="1"/>
    <col min="15109" max="15109" width="8.42578125" style="78" customWidth="1"/>
    <col min="15110" max="15110" width="9" style="78" customWidth="1"/>
    <col min="15111" max="15111" width="8" style="78" customWidth="1"/>
    <col min="15112" max="15117" width="0" style="78" hidden="1" customWidth="1"/>
    <col min="15118" max="15118" width="11.28515625" style="78" customWidth="1"/>
    <col min="15119" max="15360" width="12.28515625" style="78"/>
    <col min="15361" max="15361" width="53.85546875" style="78" customWidth="1"/>
    <col min="15362" max="15362" width="7.7109375" style="78" bestFit="1" customWidth="1"/>
    <col min="15363" max="15363" width="7.7109375" style="78" customWidth="1"/>
    <col min="15364" max="15364" width="8.28515625" style="78" customWidth="1"/>
    <col min="15365" max="15365" width="8.42578125" style="78" customWidth="1"/>
    <col min="15366" max="15366" width="9" style="78" customWidth="1"/>
    <col min="15367" max="15367" width="8" style="78" customWidth="1"/>
    <col min="15368" max="15373" width="0" style="78" hidden="1" customWidth="1"/>
    <col min="15374" max="15374" width="11.28515625" style="78" customWidth="1"/>
    <col min="15375" max="15616" width="12.28515625" style="78"/>
    <col min="15617" max="15617" width="53.85546875" style="78" customWidth="1"/>
    <col min="15618" max="15618" width="7.7109375" style="78" bestFit="1" customWidth="1"/>
    <col min="15619" max="15619" width="7.7109375" style="78" customWidth="1"/>
    <col min="15620" max="15620" width="8.28515625" style="78" customWidth="1"/>
    <col min="15621" max="15621" width="8.42578125" style="78" customWidth="1"/>
    <col min="15622" max="15622" width="9" style="78" customWidth="1"/>
    <col min="15623" max="15623" width="8" style="78" customWidth="1"/>
    <col min="15624" max="15629" width="0" style="78" hidden="1" customWidth="1"/>
    <col min="15630" max="15630" width="11.28515625" style="78" customWidth="1"/>
    <col min="15631" max="15872" width="12.28515625" style="78"/>
    <col min="15873" max="15873" width="53.85546875" style="78" customWidth="1"/>
    <col min="15874" max="15874" width="7.7109375" style="78" bestFit="1" customWidth="1"/>
    <col min="15875" max="15875" width="7.7109375" style="78" customWidth="1"/>
    <col min="15876" max="15876" width="8.28515625" style="78" customWidth="1"/>
    <col min="15877" max="15877" width="8.42578125" style="78" customWidth="1"/>
    <col min="15878" max="15878" width="9" style="78" customWidth="1"/>
    <col min="15879" max="15879" width="8" style="78" customWidth="1"/>
    <col min="15880" max="15885" width="0" style="78" hidden="1" customWidth="1"/>
    <col min="15886" max="15886" width="11.28515625" style="78" customWidth="1"/>
    <col min="15887" max="16128" width="12.28515625" style="78"/>
    <col min="16129" max="16129" width="53.85546875" style="78" customWidth="1"/>
    <col min="16130" max="16130" width="7.7109375" style="78" bestFit="1" customWidth="1"/>
    <col min="16131" max="16131" width="7.7109375" style="78" customWidth="1"/>
    <col min="16132" max="16132" width="8.28515625" style="78" customWidth="1"/>
    <col min="16133" max="16133" width="8.42578125" style="78" customWidth="1"/>
    <col min="16134" max="16134" width="9" style="78" customWidth="1"/>
    <col min="16135" max="16135" width="8" style="78" customWidth="1"/>
    <col min="16136" max="16141" width="0" style="78" hidden="1" customWidth="1"/>
    <col min="16142" max="16142" width="11.28515625" style="78" customWidth="1"/>
    <col min="16143" max="16384" width="12.28515625" style="78"/>
  </cols>
  <sheetData>
    <row r="1" spans="1:246" ht="15.75" x14ac:dyDescent="0.25">
      <c r="A1" s="74"/>
      <c r="B1" s="74"/>
      <c r="C1" s="126"/>
      <c r="D1" s="74"/>
      <c r="E1" s="74"/>
      <c r="F1" s="74"/>
      <c r="G1" s="74"/>
      <c r="H1" s="74"/>
      <c r="I1" s="74"/>
      <c r="N1" s="74"/>
      <c r="P1" s="188" t="s">
        <v>184</v>
      </c>
    </row>
    <row r="2" spans="1:246" ht="15.75" customHeight="1" x14ac:dyDescent="0.3">
      <c r="A2" s="191" t="s">
        <v>94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</row>
    <row r="3" spans="1:246" ht="18.75" customHeight="1" x14ac:dyDescent="0.25">
      <c r="A3" s="192" t="s">
        <v>95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</row>
    <row r="4" spans="1:246" ht="8.1" customHeight="1" x14ac:dyDescent="0.2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1:246" ht="18.75" customHeight="1" x14ac:dyDescent="0.3">
      <c r="A5" s="191" t="s">
        <v>96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</row>
    <row r="6" spans="1:246" ht="18.75" x14ac:dyDescent="0.3">
      <c r="A6" s="191" t="s">
        <v>97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</row>
    <row r="7" spans="1:246" ht="6" customHeight="1" thickBot="1" x14ac:dyDescent="0.25">
      <c r="A7" s="83"/>
      <c r="B7" s="83"/>
      <c r="C7" s="83"/>
      <c r="D7" s="83"/>
      <c r="E7" s="83"/>
      <c r="G7" s="83"/>
      <c r="H7" s="83"/>
      <c r="N7" s="83"/>
    </row>
    <row r="8" spans="1:246" s="5" customFormat="1" ht="16.5" customHeight="1" x14ac:dyDescent="0.2">
      <c r="A8" s="193" t="s">
        <v>98</v>
      </c>
      <c r="B8" s="189" t="s">
        <v>126</v>
      </c>
      <c r="C8" s="189" t="s">
        <v>127</v>
      </c>
      <c r="D8" s="189" t="s">
        <v>128</v>
      </c>
      <c r="E8" s="189" t="s">
        <v>129</v>
      </c>
      <c r="F8" s="189" t="s">
        <v>130</v>
      </c>
      <c r="G8" s="189" t="s">
        <v>131</v>
      </c>
      <c r="H8" s="189" t="s">
        <v>132</v>
      </c>
      <c r="I8" s="189" t="s">
        <v>133</v>
      </c>
      <c r="J8" s="189" t="s">
        <v>134</v>
      </c>
      <c r="K8" s="189" t="s">
        <v>135</v>
      </c>
      <c r="L8" s="189" t="s">
        <v>136</v>
      </c>
      <c r="M8" s="189" t="s">
        <v>137</v>
      </c>
      <c r="N8" s="189" t="s">
        <v>138</v>
      </c>
    </row>
    <row r="9" spans="1:246" s="5" customFormat="1" ht="23.25" customHeight="1" thickBot="1" x14ac:dyDescent="0.25">
      <c r="A9" s="194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</row>
    <row r="10" spans="1:246" s="12" customFormat="1" ht="12.75" x14ac:dyDescent="0.2">
      <c r="A10" s="10" t="s">
        <v>15</v>
      </c>
      <c r="B10" s="90">
        <f>IF($A10="","",'Situfin serie mensual'!GX2)</f>
        <v>2524.8434527580002</v>
      </c>
      <c r="C10" s="90">
        <f>IF($A10="","",'Situfin serie mensual'!GY2)</f>
        <v>2807.4076824540002</v>
      </c>
      <c r="D10" s="90">
        <f>IF($A10="","",'Situfin serie mensual'!GZ2)</f>
        <v>2723.141181985</v>
      </c>
      <c r="E10" s="90">
        <f>IF($A10="","",'Situfin serie mensual'!HA2)</f>
        <v>1667.9836523859999</v>
      </c>
      <c r="F10" s="90">
        <f>IF($A10="","",'Situfin serie mensual'!HB2)</f>
        <v>2052.1081395149999</v>
      </c>
      <c r="G10" s="90">
        <f>IF($A10="","",'Situfin serie mensual'!HC2)</f>
        <v>2584.5567302030004</v>
      </c>
      <c r="H10" s="90">
        <f>IF($A10="","",'Situfin serie mensual'!HD2)</f>
        <v>2819.5316066220003</v>
      </c>
      <c r="I10" s="90">
        <f>IF($A10="","",'Situfin serie mensual'!HE2)</f>
        <v>0</v>
      </c>
      <c r="J10" s="90">
        <f>IF($A10="","",'Situfin serie mensual'!HF2)</f>
        <v>0</v>
      </c>
      <c r="K10" s="90">
        <f>IF($A10="","",'Situfin serie mensual'!HG2)</f>
        <v>0</v>
      </c>
      <c r="L10" s="90">
        <f>IF($A10="","",'Situfin serie mensual'!HH2)</f>
        <v>0</v>
      </c>
      <c r="M10" s="90">
        <f>IF($A10="","",'Situfin serie mensual'!HI2)</f>
        <v>0</v>
      </c>
      <c r="N10" s="90">
        <f>+SUM(B10:M10)</f>
        <v>17179.572445923</v>
      </c>
    </row>
    <row r="11" spans="1:246" s="12" customFormat="1" ht="6.75" customHeight="1" x14ac:dyDescent="0.2">
      <c r="A11" s="10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  <row r="12" spans="1:246" s="12" customFormat="1" outlineLevel="1" x14ac:dyDescent="0.25">
      <c r="A12" s="12" t="s">
        <v>139</v>
      </c>
      <c r="B12" s="90">
        <f>IF($A12="","",'Situfin serie mensual'!GX4)</f>
        <v>1987.3436059480002</v>
      </c>
      <c r="C12" s="90">
        <f>IF($A12="","",'Situfin serie mensual'!GY4)</f>
        <v>1689.8486228659999</v>
      </c>
      <c r="D12" s="90">
        <f>IF($A12="","",'Situfin serie mensual'!GZ4)</f>
        <v>1670.3117746889998</v>
      </c>
      <c r="E12" s="90">
        <f>IF($A12="","",'Situfin serie mensual'!HA4)</f>
        <v>1075.7768779329999</v>
      </c>
      <c r="F12" s="90">
        <f>IF($A12="","",'Situfin serie mensual'!HB4)</f>
        <v>1447.8308319120001</v>
      </c>
      <c r="G12" s="90">
        <f>IF($A12="","",'Situfin serie mensual'!HC4)</f>
        <v>1794.2880863970001</v>
      </c>
      <c r="H12" s="90">
        <f>IF($A12="","",'Situfin serie mensual'!HD4)</f>
        <v>2124.0135847319998</v>
      </c>
      <c r="I12" s="90">
        <f>IF($A12="","",'Situfin serie mensual'!HE4)</f>
        <v>0</v>
      </c>
      <c r="J12" s="90">
        <f>IF($A12="","",'Situfin serie mensual'!HF4)</f>
        <v>0</v>
      </c>
      <c r="K12" s="90">
        <f>IF($A12="","",'Situfin serie mensual'!HG4)</f>
        <v>0</v>
      </c>
      <c r="L12" s="90">
        <f>IF($A12="","",'Situfin serie mensual'!HH4)</f>
        <v>0</v>
      </c>
      <c r="M12" s="90">
        <f>IF($A12="","",'Situfin serie mensual'!HI4)</f>
        <v>0</v>
      </c>
      <c r="N12" s="90">
        <f>+SUM(B12:M12)</f>
        <v>11789.413384477</v>
      </c>
      <c r="O12" s="129"/>
      <c r="P12" s="129"/>
      <c r="Q12" s="91"/>
    </row>
    <row r="13" spans="1:246" s="93" customFormat="1" ht="6" customHeight="1" x14ac:dyDescent="0.2">
      <c r="A13" s="15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12"/>
      <c r="P13" s="12"/>
    </row>
    <row r="14" spans="1:246" s="18" customFormat="1" ht="12.75" outlineLevel="2" x14ac:dyDescent="0.2">
      <c r="A14" s="12" t="s">
        <v>24</v>
      </c>
      <c r="B14" s="90">
        <f>IF($A14="","",'Situfin serie mensual'!GX13)</f>
        <v>152.482808861</v>
      </c>
      <c r="C14" s="90">
        <f>IF($A14="","",'Situfin serie mensual'!GY13)</f>
        <v>509.97408698000004</v>
      </c>
      <c r="D14" s="90">
        <f>IF($A14="","",'Situfin serie mensual'!GZ13)</f>
        <v>96.061613197</v>
      </c>
      <c r="E14" s="90">
        <f>IF($A14="","",'Situfin serie mensual'!HA13)</f>
        <v>156.87712756500002</v>
      </c>
      <c r="F14" s="90">
        <f>IF($A14="","",'Situfin serie mensual'!HB13)</f>
        <v>173.622812759</v>
      </c>
      <c r="G14" s="90">
        <f>IF($A14="","",'Situfin serie mensual'!HC13)</f>
        <v>278.65239932100002</v>
      </c>
      <c r="H14" s="90">
        <f>IF($A14="","",'Situfin serie mensual'!HD13)</f>
        <v>172.59751948600001</v>
      </c>
      <c r="I14" s="90">
        <f>IF($A14="","",'Situfin serie mensual'!HE13)</f>
        <v>0</v>
      </c>
      <c r="J14" s="90">
        <f>IF($A14="","",'Situfin serie mensual'!HF13)</f>
        <v>0</v>
      </c>
      <c r="K14" s="90">
        <f>IF($A14="","",'Situfin serie mensual'!HG13)</f>
        <v>0</v>
      </c>
      <c r="L14" s="90">
        <f>IF($A14="","",'Situfin serie mensual'!HH13)</f>
        <v>0</v>
      </c>
      <c r="M14" s="90">
        <f>IF($A14="","",'Situfin serie mensual'!HI13)</f>
        <v>0</v>
      </c>
      <c r="N14" s="90">
        <f>+SUM(B14:M14)</f>
        <v>1540.268368169</v>
      </c>
      <c r="P14" s="12"/>
    </row>
    <row r="15" spans="1:246" s="93" customFormat="1" ht="8.25" customHeight="1" x14ac:dyDescent="0.2">
      <c r="A15" s="15"/>
      <c r="B15" s="92" t="str">
        <f>IF($A15="","",'Situfin serie mensual'!GX14)</f>
        <v/>
      </c>
      <c r="C15" s="92" t="str">
        <f>IF($A15="","",'Situfin serie mensual'!GY14)</f>
        <v/>
      </c>
      <c r="D15" s="92" t="str">
        <f>IF($A15="","",'Situfin serie mensual'!GZ14)</f>
        <v/>
      </c>
      <c r="E15" s="92" t="str">
        <f>IF($A15="","",'Situfin serie mensual'!HA14)</f>
        <v/>
      </c>
      <c r="F15" s="92" t="str">
        <f>IF($A15="","",'Situfin serie mensual'!HB14)</f>
        <v/>
      </c>
      <c r="G15" s="92" t="str">
        <f>IF($A15="","",'Situfin serie mensual'!HC14)</f>
        <v/>
      </c>
      <c r="H15" s="92" t="str">
        <f>IF($A15="","",'Situfin serie mensual'!HD14)</f>
        <v/>
      </c>
      <c r="I15" s="92" t="str">
        <f>IF($A15="","",'Situfin serie mensual'!HE14)</f>
        <v/>
      </c>
      <c r="J15" s="92" t="str">
        <f>IF($A15="","",'Situfin serie mensual'!HF14)</f>
        <v/>
      </c>
      <c r="K15" s="92" t="str">
        <f>IF($A15="","",'Situfin serie mensual'!HG14)</f>
        <v/>
      </c>
      <c r="L15" s="92" t="str">
        <f>IF($A15="","",'Situfin serie mensual'!HH14)</f>
        <v/>
      </c>
      <c r="M15" s="92" t="str">
        <f>IF($A15="","",'Situfin serie mensual'!HI14)</f>
        <v/>
      </c>
      <c r="N15" s="92"/>
      <c r="P15" s="12"/>
    </row>
    <row r="16" spans="1:246" s="18" customFormat="1" ht="12.75" outlineLevel="2" x14ac:dyDescent="0.2">
      <c r="A16" s="12" t="s">
        <v>6</v>
      </c>
      <c r="B16" s="90">
        <f>IF($A16="","",'Situfin serie mensual'!GX15)</f>
        <v>68.606051839000003</v>
      </c>
      <c r="C16" s="90">
        <f>IF($A16="","",'Situfin serie mensual'!GY15)</f>
        <v>118.68321391800001</v>
      </c>
      <c r="D16" s="90">
        <f>IF($A16="","",'Situfin serie mensual'!GZ15)</f>
        <v>121.384719627</v>
      </c>
      <c r="E16" s="90">
        <f>IF($A16="","",'Situfin serie mensual'!HA15)</f>
        <v>84.725666997999994</v>
      </c>
      <c r="F16" s="90">
        <f>IF($A16="","",'Situfin serie mensual'!HB15)</f>
        <v>81.076717403000004</v>
      </c>
      <c r="G16" s="90">
        <f>IF($A16="","",'Situfin serie mensual'!HC15)</f>
        <v>108.961174433</v>
      </c>
      <c r="H16" s="90">
        <f>IF($A16="","",'Situfin serie mensual'!HD15)</f>
        <v>79.057577239000011</v>
      </c>
      <c r="I16" s="90">
        <f>IF($A16="","",'Situfin serie mensual'!HE15)</f>
        <v>0</v>
      </c>
      <c r="J16" s="90">
        <f>IF($A16="","",'Situfin serie mensual'!HF15)</f>
        <v>0</v>
      </c>
      <c r="K16" s="90">
        <f>IF($A16="","",'Situfin serie mensual'!HG15)</f>
        <v>0</v>
      </c>
      <c r="L16" s="90">
        <f>IF($A16="","",'Situfin serie mensual'!HH15)</f>
        <v>0</v>
      </c>
      <c r="M16" s="90">
        <f>IF($A16="","",'Situfin serie mensual'!HI15)</f>
        <v>0</v>
      </c>
      <c r="N16" s="90">
        <f t="shared" ref="N16:N33" si="0">+SUM(B16:M16)</f>
        <v>662.49512145699998</v>
      </c>
      <c r="P16" s="12"/>
    </row>
    <row r="17" spans="1:16" s="93" customFormat="1" ht="12.75" hidden="1" customHeight="1" x14ac:dyDescent="0.2">
      <c r="A17" s="15" t="s">
        <v>104</v>
      </c>
      <c r="B17" s="92">
        <f>IF($A17="","",'Situfin serie mensual'!GX16)</f>
        <v>1.2959559999999999</v>
      </c>
      <c r="C17" s="92">
        <f>IF($A17="","",'Situfin serie mensual'!GY16)</f>
        <v>18.272828000000001</v>
      </c>
      <c r="D17" s="92">
        <f>IF($A17="","",'Situfin serie mensual'!GZ16)</f>
        <v>3.8269555199999998</v>
      </c>
      <c r="E17" s="92">
        <f>IF($A17="","",'Situfin serie mensual'!HA16)</f>
        <v>3.2502249999999999</v>
      </c>
      <c r="F17" s="92">
        <f>IF($A17="","",'Situfin serie mensual'!HB16)</f>
        <v>0</v>
      </c>
      <c r="G17" s="92">
        <f>IF($A17="","",'Situfin serie mensual'!HC16)</f>
        <v>38.316631209999997</v>
      </c>
      <c r="H17" s="92">
        <f>IF($A17="","",'Situfin serie mensual'!HD16)</f>
        <v>0</v>
      </c>
      <c r="I17" s="92">
        <f>IF($A17="","",'Situfin serie mensual'!HE16)</f>
        <v>0</v>
      </c>
      <c r="J17" s="92">
        <f>IF($A17="","",'Situfin serie mensual'!HF16)</f>
        <v>0</v>
      </c>
      <c r="K17" s="92">
        <f>IF($A17="","",'Situfin serie mensual'!HG16)</f>
        <v>0</v>
      </c>
      <c r="L17" s="92">
        <f>IF($A17="","",'Situfin serie mensual'!HH16)</f>
        <v>0</v>
      </c>
      <c r="M17" s="92">
        <f>IF($A17="","",'Situfin serie mensual'!HI16)</f>
        <v>0</v>
      </c>
      <c r="N17" s="92">
        <f t="shared" si="0"/>
        <v>64.962595730000004</v>
      </c>
      <c r="P17" s="12"/>
    </row>
    <row r="18" spans="1:16" s="93" customFormat="1" ht="12.75" hidden="1" customHeight="1" x14ac:dyDescent="0.2">
      <c r="A18" s="15" t="s">
        <v>105</v>
      </c>
      <c r="B18" s="92">
        <f>IF($A18="","",'Situfin serie mensual'!GX17)</f>
        <v>0</v>
      </c>
      <c r="C18" s="92">
        <f>IF($A18="","",'Situfin serie mensual'!GY17)</f>
        <v>0</v>
      </c>
      <c r="D18" s="92">
        <f>IF($A18="","",'Situfin serie mensual'!GZ17)</f>
        <v>0</v>
      </c>
      <c r="E18" s="92">
        <f>IF($A18="","",'Situfin serie mensual'!HA17)</f>
        <v>0</v>
      </c>
      <c r="F18" s="92">
        <f>IF($A18="","",'Situfin serie mensual'!HB17)</f>
        <v>0</v>
      </c>
      <c r="G18" s="92">
        <f>IF($A18="","",'Situfin serie mensual'!HC17)</f>
        <v>0</v>
      </c>
      <c r="H18" s="92">
        <f>IF($A18="","",'Situfin serie mensual'!HD17)</f>
        <v>0</v>
      </c>
      <c r="I18" s="92">
        <f>IF($A18="","",'Situfin serie mensual'!HE17)</f>
        <v>0</v>
      </c>
      <c r="J18" s="92">
        <f>IF($A18="","",'Situfin serie mensual'!HF17)</f>
        <v>0</v>
      </c>
      <c r="K18" s="92">
        <f>IF($A18="","",'Situfin serie mensual'!HG17)</f>
        <v>0</v>
      </c>
      <c r="L18" s="92">
        <f>IF($A18="","",'Situfin serie mensual'!HH17)</f>
        <v>0</v>
      </c>
      <c r="M18" s="92">
        <f>IF($A18="","",'Situfin serie mensual'!HI17)</f>
        <v>0</v>
      </c>
      <c r="N18" s="92">
        <f t="shared" si="0"/>
        <v>0</v>
      </c>
      <c r="P18" s="12"/>
    </row>
    <row r="19" spans="1:16" s="93" customFormat="1" ht="12.75" hidden="1" customHeight="1" x14ac:dyDescent="0.2">
      <c r="A19" s="15" t="s">
        <v>106</v>
      </c>
      <c r="B19" s="92">
        <f>IF($A19="","",'Situfin serie mensual'!GX18)</f>
        <v>1.2959559999999999</v>
      </c>
      <c r="C19" s="92">
        <f>IF($A19="","",'Situfin serie mensual'!GY18)</f>
        <v>18.272828000000001</v>
      </c>
      <c r="D19" s="92">
        <f>IF($A19="","",'Situfin serie mensual'!GZ18)</f>
        <v>3.8269555199999998</v>
      </c>
      <c r="E19" s="92">
        <f>IF($A19="","",'Situfin serie mensual'!HA18)</f>
        <v>3.2502249999999999</v>
      </c>
      <c r="F19" s="92">
        <f>IF($A19="","",'Situfin serie mensual'!HB18)</f>
        <v>0</v>
      </c>
      <c r="G19" s="92">
        <f>IF($A19="","",'Situfin serie mensual'!HC18)</f>
        <v>38.316631209999997</v>
      </c>
      <c r="H19" s="92">
        <f>IF($A19="","",'Situfin serie mensual'!HD18)</f>
        <v>0</v>
      </c>
      <c r="I19" s="92">
        <f>IF($A19="","",'Situfin serie mensual'!HE18)</f>
        <v>0</v>
      </c>
      <c r="J19" s="92">
        <f>IF($A19="","",'Situfin serie mensual'!HF18)</f>
        <v>0</v>
      </c>
      <c r="K19" s="92">
        <f>IF($A19="","",'Situfin serie mensual'!HG18)</f>
        <v>0</v>
      </c>
      <c r="L19" s="92">
        <f>IF($A19="","",'Situfin serie mensual'!HH18)</f>
        <v>0</v>
      </c>
      <c r="M19" s="92">
        <f>IF($A19="","",'Situfin serie mensual'!HI18)</f>
        <v>0</v>
      </c>
      <c r="N19" s="92">
        <f t="shared" si="0"/>
        <v>64.962595730000004</v>
      </c>
      <c r="P19" s="12"/>
    </row>
    <row r="20" spans="1:16" s="93" customFormat="1" ht="12.75" hidden="1" customHeight="1" x14ac:dyDescent="0.2">
      <c r="A20" s="15" t="s">
        <v>107</v>
      </c>
      <c r="B20" s="92">
        <f>IF($A20="","",'Situfin serie mensual'!GX19)</f>
        <v>9.2660607060000011</v>
      </c>
      <c r="C20" s="92">
        <f>IF($A20="","",'Situfin serie mensual'!GY19)</f>
        <v>0</v>
      </c>
      <c r="D20" s="92">
        <f>IF($A20="","",'Situfin serie mensual'!GZ19)</f>
        <v>0</v>
      </c>
      <c r="E20" s="92">
        <f>IF($A20="","",'Situfin serie mensual'!HA19)</f>
        <v>3.4009976000000002</v>
      </c>
      <c r="F20" s="92">
        <f>IF($A20="","",'Situfin serie mensual'!HB19)</f>
        <v>0</v>
      </c>
      <c r="G20" s="92">
        <f>IF($A20="","",'Situfin serie mensual'!HC19)</f>
        <v>2.2638182809999998</v>
      </c>
      <c r="H20" s="92">
        <f>IF($A20="","",'Situfin serie mensual'!HD19)</f>
        <v>0</v>
      </c>
      <c r="I20" s="92">
        <f>IF($A20="","",'Situfin serie mensual'!HE19)</f>
        <v>0</v>
      </c>
      <c r="J20" s="92">
        <f>IF($A20="","",'Situfin serie mensual'!HF19)</f>
        <v>0</v>
      </c>
      <c r="K20" s="92">
        <f>IF($A20="","",'Situfin serie mensual'!HG19)</f>
        <v>0</v>
      </c>
      <c r="L20" s="92">
        <f>IF($A20="","",'Situfin serie mensual'!HH19)</f>
        <v>0</v>
      </c>
      <c r="M20" s="92">
        <f>IF($A20="","",'Situfin serie mensual'!HI19)</f>
        <v>0</v>
      </c>
      <c r="N20" s="92">
        <f t="shared" si="0"/>
        <v>14.930876587</v>
      </c>
      <c r="P20" s="12"/>
    </row>
    <row r="21" spans="1:16" s="93" customFormat="1" ht="12.75" hidden="1" customHeight="1" x14ac:dyDescent="0.2">
      <c r="A21" s="15" t="s">
        <v>105</v>
      </c>
      <c r="B21" s="92">
        <f>IF($A21="","",'Situfin serie mensual'!GX20)</f>
        <v>0</v>
      </c>
      <c r="C21" s="92">
        <f>IF($A21="","",'Situfin serie mensual'!GY20)</f>
        <v>0</v>
      </c>
      <c r="D21" s="92">
        <f>IF($A21="","",'Situfin serie mensual'!GZ20)</f>
        <v>0</v>
      </c>
      <c r="E21" s="92">
        <f>IF($A21="","",'Situfin serie mensual'!HA20)</f>
        <v>0</v>
      </c>
      <c r="F21" s="92">
        <f>IF($A21="","",'Situfin serie mensual'!HB20)</f>
        <v>0</v>
      </c>
      <c r="G21" s="92">
        <f>IF($A21="","",'Situfin serie mensual'!HC20)</f>
        <v>0</v>
      </c>
      <c r="H21" s="92">
        <f>IF($A21="","",'Situfin serie mensual'!HD20)</f>
        <v>0</v>
      </c>
      <c r="I21" s="92">
        <f>IF($A21="","",'Situfin serie mensual'!HE20)</f>
        <v>0</v>
      </c>
      <c r="J21" s="92">
        <f>IF($A21="","",'Situfin serie mensual'!HF20)</f>
        <v>0</v>
      </c>
      <c r="K21" s="92">
        <f>IF($A21="","",'Situfin serie mensual'!HG20)</f>
        <v>0</v>
      </c>
      <c r="L21" s="92">
        <f>IF($A21="","",'Situfin serie mensual'!HH20)</f>
        <v>0</v>
      </c>
      <c r="M21" s="92">
        <f>IF($A21="","",'Situfin serie mensual'!HI20)</f>
        <v>0</v>
      </c>
      <c r="N21" s="92">
        <f t="shared" si="0"/>
        <v>0</v>
      </c>
      <c r="P21" s="12"/>
    </row>
    <row r="22" spans="1:16" s="93" customFormat="1" ht="12.75" hidden="1" customHeight="1" x14ac:dyDescent="0.2">
      <c r="A22" s="15" t="s">
        <v>106</v>
      </c>
      <c r="B22" s="92">
        <f>IF($A22="","",'Situfin serie mensual'!GX21)</f>
        <v>9.2660607060000011</v>
      </c>
      <c r="C22" s="92">
        <f>IF($A22="","",'Situfin serie mensual'!GY21)</f>
        <v>0</v>
      </c>
      <c r="D22" s="92">
        <f>IF($A22="","",'Situfin serie mensual'!GZ21)</f>
        <v>0</v>
      </c>
      <c r="E22" s="92">
        <f>IF($A22="","",'Situfin serie mensual'!HA21)</f>
        <v>3.4009976000000002</v>
      </c>
      <c r="F22" s="92">
        <f>IF($A22="","",'Situfin serie mensual'!HB21)</f>
        <v>0</v>
      </c>
      <c r="G22" s="92">
        <f>IF($A22="","",'Situfin serie mensual'!HC21)</f>
        <v>2.2638182809999998</v>
      </c>
      <c r="H22" s="92">
        <f>IF($A22="","",'Situfin serie mensual'!HD21)</f>
        <v>0</v>
      </c>
      <c r="I22" s="92">
        <f>IF($A22="","",'Situfin serie mensual'!HE21)</f>
        <v>0</v>
      </c>
      <c r="J22" s="92">
        <f>IF($A22="","",'Situfin serie mensual'!HF21)</f>
        <v>0</v>
      </c>
      <c r="K22" s="92">
        <f>IF($A22="","",'Situfin serie mensual'!HG21)</f>
        <v>0</v>
      </c>
      <c r="L22" s="92">
        <f>IF($A22="","",'Situfin serie mensual'!HH21)</f>
        <v>0</v>
      </c>
      <c r="M22" s="92">
        <f>IF($A22="","",'Situfin serie mensual'!HI21)</f>
        <v>0</v>
      </c>
      <c r="N22" s="92">
        <f t="shared" si="0"/>
        <v>14.930876587</v>
      </c>
      <c r="P22" s="12"/>
    </row>
    <row r="23" spans="1:16" s="93" customFormat="1" ht="12.75" hidden="1" customHeight="1" x14ac:dyDescent="0.2">
      <c r="A23" s="15" t="s">
        <v>108</v>
      </c>
      <c r="B23" s="92">
        <f>IF($A23="","",'Situfin serie mensual'!GX22)</f>
        <v>58.044035133000008</v>
      </c>
      <c r="C23" s="92">
        <f>IF($A23="","",'Situfin serie mensual'!GY22)</f>
        <v>100.410385918</v>
      </c>
      <c r="D23" s="92">
        <f>IF($A23="","",'Situfin serie mensual'!GZ22)</f>
        <v>117.557764107</v>
      </c>
      <c r="E23" s="92">
        <f>IF($A23="","",'Situfin serie mensual'!HA22)</f>
        <v>78.074444397999997</v>
      </c>
      <c r="F23" s="92">
        <f>IF($A23="","",'Situfin serie mensual'!HB22)</f>
        <v>81.076717403000004</v>
      </c>
      <c r="G23" s="92">
        <f>IF($A23="","",'Situfin serie mensual'!HC22)</f>
        <v>68.380724942000001</v>
      </c>
      <c r="H23" s="92">
        <f>IF($A23="","",'Situfin serie mensual'!HD22)</f>
        <v>79.057577239000011</v>
      </c>
      <c r="I23" s="92">
        <f>IF($A23="","",'Situfin serie mensual'!HE22)</f>
        <v>0</v>
      </c>
      <c r="J23" s="92">
        <f>IF($A23="","",'Situfin serie mensual'!HF22)</f>
        <v>0</v>
      </c>
      <c r="K23" s="92">
        <f>IF($A23="","",'Situfin serie mensual'!HG22)</f>
        <v>0</v>
      </c>
      <c r="L23" s="92">
        <f>IF($A23="","",'Situfin serie mensual'!HH22)</f>
        <v>0</v>
      </c>
      <c r="M23" s="92">
        <f>IF($A23="","",'Situfin serie mensual'!HI22)</f>
        <v>0</v>
      </c>
      <c r="N23" s="92">
        <f t="shared" si="0"/>
        <v>582.60164913999995</v>
      </c>
      <c r="P23" s="12"/>
    </row>
    <row r="24" spans="1:16" s="93" customFormat="1" ht="12.75" hidden="1" customHeight="1" x14ac:dyDescent="0.2">
      <c r="A24" s="15" t="s">
        <v>105</v>
      </c>
      <c r="B24" s="92">
        <f>IF($A24="","",'Situfin serie mensual'!GX23)</f>
        <v>58.044035133000008</v>
      </c>
      <c r="C24" s="92">
        <f>IF($A24="","",'Situfin serie mensual'!GY23)</f>
        <v>100.410385918</v>
      </c>
      <c r="D24" s="92">
        <f>IF($A24="","",'Situfin serie mensual'!GZ23)</f>
        <v>117.557764107</v>
      </c>
      <c r="E24" s="92">
        <f>IF($A24="","",'Situfin serie mensual'!HA23)</f>
        <v>78.074444397999997</v>
      </c>
      <c r="F24" s="92">
        <f>IF($A24="","",'Situfin serie mensual'!HB23)</f>
        <v>81.076717403000004</v>
      </c>
      <c r="G24" s="92">
        <f>IF($A24="","",'Situfin serie mensual'!HC23)</f>
        <v>68.380724942000001</v>
      </c>
      <c r="H24" s="92">
        <f>IF($A24="","",'Situfin serie mensual'!HD23)</f>
        <v>79.057577239000011</v>
      </c>
      <c r="I24" s="92">
        <f>IF($A24="","",'Situfin serie mensual'!HE23)</f>
        <v>0</v>
      </c>
      <c r="J24" s="92">
        <f>IF($A24="","",'Situfin serie mensual'!HF23)</f>
        <v>0</v>
      </c>
      <c r="K24" s="92">
        <f>IF($A24="","",'Situfin serie mensual'!HG23)</f>
        <v>0</v>
      </c>
      <c r="L24" s="92">
        <f>IF($A24="","",'Situfin serie mensual'!HH23)</f>
        <v>0</v>
      </c>
      <c r="M24" s="92">
        <f>IF($A24="","",'Situfin serie mensual'!HI23)</f>
        <v>0</v>
      </c>
      <c r="N24" s="92">
        <f t="shared" si="0"/>
        <v>582.60164913999995</v>
      </c>
      <c r="P24" s="12"/>
    </row>
    <row r="25" spans="1:16" s="93" customFormat="1" ht="12.75" hidden="1" customHeight="1" x14ac:dyDescent="0.2">
      <c r="A25" s="15" t="s">
        <v>106</v>
      </c>
      <c r="B25" s="92">
        <f>IF($A25="","",'Situfin serie mensual'!GX24)</f>
        <v>0</v>
      </c>
      <c r="C25" s="92">
        <f>IF($A25="","",'Situfin serie mensual'!GY24)</f>
        <v>0</v>
      </c>
      <c r="D25" s="92">
        <f>IF($A25="","",'Situfin serie mensual'!GZ24)</f>
        <v>0</v>
      </c>
      <c r="E25" s="92">
        <f>IF($A25="","",'Situfin serie mensual'!HA24)</f>
        <v>0</v>
      </c>
      <c r="F25" s="92">
        <f>IF($A25="","",'Situfin serie mensual'!HB24)</f>
        <v>0</v>
      </c>
      <c r="G25" s="92">
        <f>IF($A25="","",'Situfin serie mensual'!HC24)</f>
        <v>0</v>
      </c>
      <c r="H25" s="92">
        <f>IF($A25="","",'Situfin serie mensual'!HD24)</f>
        <v>0</v>
      </c>
      <c r="I25" s="92">
        <f>IF($A25="","",'Situfin serie mensual'!HE24)</f>
        <v>0</v>
      </c>
      <c r="J25" s="92">
        <f>IF($A25="","",'Situfin serie mensual'!HF24)</f>
        <v>0</v>
      </c>
      <c r="K25" s="92">
        <f>IF($A25="","",'Situfin serie mensual'!HG24)</f>
        <v>0</v>
      </c>
      <c r="L25" s="92">
        <f>IF($A25="","",'Situfin serie mensual'!HH24)</f>
        <v>0</v>
      </c>
      <c r="M25" s="92">
        <f>IF($A25="","",'Situfin serie mensual'!HI24)</f>
        <v>0</v>
      </c>
      <c r="N25" s="92">
        <f t="shared" si="0"/>
        <v>0</v>
      </c>
      <c r="P25" s="12"/>
    </row>
    <row r="26" spans="1:16" s="18" customFormat="1" ht="12.75" outlineLevel="2" x14ac:dyDescent="0.2">
      <c r="A26" s="12" t="s">
        <v>30</v>
      </c>
      <c r="B26" s="90">
        <f>IF($A26="","",'Situfin serie mensual'!GX25)</f>
        <v>316.41098610999995</v>
      </c>
      <c r="C26" s="90">
        <f>IF($A26="","",'Situfin serie mensual'!GY25)</f>
        <v>488.90175869000001</v>
      </c>
      <c r="D26" s="90">
        <f>IF($A26="","",'Situfin serie mensual'!GZ25)</f>
        <v>835.38307447199998</v>
      </c>
      <c r="E26" s="90">
        <f>IF($A26="","",'Situfin serie mensual'!HA25)</f>
        <v>350.60397989000001</v>
      </c>
      <c r="F26" s="90">
        <f>IF($A26="","",'Situfin serie mensual'!HB25)</f>
        <v>349.57777744100002</v>
      </c>
      <c r="G26" s="90">
        <f>IF($A26="","",'Situfin serie mensual'!HC25)</f>
        <v>402.65507005199999</v>
      </c>
      <c r="H26" s="90">
        <f>IF($A26="","",'Situfin serie mensual'!HD25)</f>
        <v>443.86292516499998</v>
      </c>
      <c r="I26" s="90">
        <f>IF($A26="","",'Situfin serie mensual'!HE25)</f>
        <v>0</v>
      </c>
      <c r="J26" s="90">
        <f>IF($A26="","",'Situfin serie mensual'!HF25)</f>
        <v>0</v>
      </c>
      <c r="K26" s="90">
        <f>IF($A26="","",'Situfin serie mensual'!HG25)</f>
        <v>0</v>
      </c>
      <c r="L26" s="90">
        <f>IF($A26="","",'Situfin serie mensual'!HH25)</f>
        <v>0</v>
      </c>
      <c r="M26" s="90">
        <f>IF($A26="","",'Situfin serie mensual'!HI25)</f>
        <v>0</v>
      </c>
      <c r="N26" s="90">
        <f t="shared" si="0"/>
        <v>3187.39557182</v>
      </c>
      <c r="O26" s="12"/>
      <c r="P26" s="12"/>
    </row>
    <row r="27" spans="1:16" s="93" customFormat="1" ht="12.75" x14ac:dyDescent="0.2">
      <c r="A27" s="15" t="s">
        <v>31</v>
      </c>
      <c r="B27" s="92">
        <f>IF($A27="","",'Situfin serie mensual'!GX26)</f>
        <v>71.910029921999993</v>
      </c>
      <c r="C27" s="92">
        <f>IF($A27="","",'Situfin serie mensual'!GY26)</f>
        <v>211.75734237399999</v>
      </c>
      <c r="D27" s="92">
        <f>IF($A27="","",'Situfin serie mensual'!GZ26)</f>
        <v>141.51895014899998</v>
      </c>
      <c r="E27" s="92">
        <f>IF($A27="","",'Situfin serie mensual'!HA26)</f>
        <v>185.22076246699999</v>
      </c>
      <c r="F27" s="92">
        <f>IF($A27="","",'Situfin serie mensual'!HB26)</f>
        <v>162.16807489400003</v>
      </c>
      <c r="G27" s="92">
        <f>IF($A27="","",'Situfin serie mensual'!HC26)</f>
        <v>143.33269580799998</v>
      </c>
      <c r="H27" s="92">
        <f>IF($A27="","",'Situfin serie mensual'!HD26)</f>
        <v>188.90670220499999</v>
      </c>
      <c r="I27" s="92">
        <f>IF($A27="","",'Situfin serie mensual'!HE26)</f>
        <v>0</v>
      </c>
      <c r="J27" s="92">
        <f>IF($A27="","",'Situfin serie mensual'!HF26)</f>
        <v>0</v>
      </c>
      <c r="K27" s="92">
        <f>IF($A27="","",'Situfin serie mensual'!HG26)</f>
        <v>0</v>
      </c>
      <c r="L27" s="92">
        <f>IF($A27="","",'Situfin serie mensual'!HH26)</f>
        <v>0</v>
      </c>
      <c r="M27" s="92">
        <f>IF($A27="","",'Situfin serie mensual'!HI26)</f>
        <v>0</v>
      </c>
      <c r="N27" s="92">
        <f t="shared" si="0"/>
        <v>1104.8145578190001</v>
      </c>
      <c r="O27" s="12"/>
      <c r="P27" s="12"/>
    </row>
    <row r="28" spans="1:16" s="93" customFormat="1" ht="14.25" hidden="1" customHeight="1" x14ac:dyDescent="0.2">
      <c r="A28" s="15" t="s">
        <v>109</v>
      </c>
      <c r="B28" s="92">
        <f>IF($A28="","",'Situfin serie mensual'!GX27)</f>
        <v>0</v>
      </c>
      <c r="C28" s="92">
        <f>IF($A28="","",'Situfin serie mensual'!GY27)</f>
        <v>205.627462165</v>
      </c>
      <c r="D28" s="92">
        <f>IF($A28="","",'Situfin serie mensual'!GZ27)</f>
        <v>66.817831102999989</v>
      </c>
      <c r="E28" s="92">
        <f>IF($A28="","",'Situfin serie mensual'!HA27)</f>
        <v>126.417132869</v>
      </c>
      <c r="F28" s="92">
        <f>IF($A28="","",'Situfin serie mensual'!HB27)</f>
        <v>123.86751915000001</v>
      </c>
      <c r="G28" s="92">
        <f>IF($A28="","",'Situfin serie mensual'!HC27)</f>
        <v>111.405913461</v>
      </c>
      <c r="H28" s="92">
        <f>IF($A28="","",'Situfin serie mensual'!HD27)</f>
        <v>121.45884095300001</v>
      </c>
      <c r="I28" s="92">
        <f>IF($A28="","",'Situfin serie mensual'!HE27)</f>
        <v>0</v>
      </c>
      <c r="J28" s="92">
        <f>IF($A28="","",'Situfin serie mensual'!HF27)</f>
        <v>0</v>
      </c>
      <c r="K28" s="92">
        <f>IF($A28="","",'Situfin serie mensual'!HG27)</f>
        <v>0</v>
      </c>
      <c r="L28" s="92">
        <f>IF($A28="","",'Situfin serie mensual'!HH27)</f>
        <v>0</v>
      </c>
      <c r="M28" s="92">
        <f>IF($A28="","",'Situfin serie mensual'!HI27)</f>
        <v>0</v>
      </c>
      <c r="N28" s="92">
        <f t="shared" si="0"/>
        <v>755.59469970099997</v>
      </c>
      <c r="O28" s="12"/>
      <c r="P28" s="12"/>
    </row>
    <row r="29" spans="1:16" s="93" customFormat="1" ht="14.25" hidden="1" customHeight="1" x14ac:dyDescent="0.2">
      <c r="A29" s="21" t="s">
        <v>110</v>
      </c>
      <c r="B29" s="92">
        <f>IF($A29="","",'Situfin serie mensual'!GX28)</f>
        <v>71.910029922000007</v>
      </c>
      <c r="C29" s="92">
        <f>IF($A29="","",'Situfin serie mensual'!GY28)</f>
        <v>6.1298802089999951</v>
      </c>
      <c r="D29" s="92">
        <f>IF($A29="","",'Situfin serie mensual'!GZ28)</f>
        <v>74.701119045999988</v>
      </c>
      <c r="E29" s="92">
        <f>IF($A29="","",'Situfin serie mensual'!HA28)</f>
        <v>58.803629598000001</v>
      </c>
      <c r="F29" s="92">
        <f>IF($A29="","",'Situfin serie mensual'!HB28)</f>
        <v>38.300555744000015</v>
      </c>
      <c r="G29" s="92">
        <f>IF($A29="","",'Situfin serie mensual'!HC28)</f>
        <v>31.926782346999985</v>
      </c>
      <c r="H29" s="92">
        <f>IF($A29="","",'Situfin serie mensual'!HD28)</f>
        <v>67.447861251999996</v>
      </c>
      <c r="I29" s="92">
        <f>IF($A29="","",'Situfin serie mensual'!HE28)</f>
        <v>0</v>
      </c>
      <c r="J29" s="92">
        <f>IF($A29="","",'Situfin serie mensual'!HF28)</f>
        <v>0</v>
      </c>
      <c r="K29" s="92">
        <f>IF($A29="","",'Situfin serie mensual'!HG28)</f>
        <v>0</v>
      </c>
      <c r="L29" s="92">
        <f>IF($A29="","",'Situfin serie mensual'!HH28)</f>
        <v>0</v>
      </c>
      <c r="M29" s="92">
        <f>IF($A29="","",'Situfin serie mensual'!HI28)</f>
        <v>0</v>
      </c>
      <c r="N29" s="92">
        <f t="shared" si="0"/>
        <v>349.21985811799993</v>
      </c>
      <c r="O29" s="12"/>
      <c r="P29" s="12"/>
    </row>
    <row r="30" spans="1:16" s="93" customFormat="1" ht="12.75" x14ac:dyDescent="0.2">
      <c r="A30" s="15" t="s">
        <v>34</v>
      </c>
      <c r="B30" s="92">
        <f>IF($A30="","",'Situfin serie mensual'!GX29)</f>
        <v>238.56075348799999</v>
      </c>
      <c r="C30" s="92">
        <f>IF($A30="","",'Situfin serie mensual'!GY29)</f>
        <v>266.793355453</v>
      </c>
      <c r="D30" s="92">
        <f>IF($A30="","",'Situfin serie mensual'!GZ29)</f>
        <v>163.76800329799997</v>
      </c>
      <c r="E30" s="92">
        <f>IF($A30="","",'Situfin serie mensual'!HA29)</f>
        <v>133.57240525100002</v>
      </c>
      <c r="F30" s="92">
        <f>IF($A30="","",'Situfin serie mensual'!HB29)</f>
        <v>148.55740385600001</v>
      </c>
      <c r="G30" s="92">
        <f>IF($A30="","",'Situfin serie mensual'!HC29)</f>
        <v>208.05895531399997</v>
      </c>
      <c r="H30" s="92">
        <f>IF($A30="","",'Situfin serie mensual'!HD29)</f>
        <v>192.14873074100004</v>
      </c>
      <c r="I30" s="92">
        <f>IF($A30="","",'Situfin serie mensual'!HE29)</f>
        <v>0</v>
      </c>
      <c r="J30" s="92">
        <f>IF($A30="","",'Situfin serie mensual'!HF29)</f>
        <v>0</v>
      </c>
      <c r="K30" s="92">
        <f>IF($A30="","",'Situfin serie mensual'!HG29)</f>
        <v>0</v>
      </c>
      <c r="L30" s="92">
        <f>IF($A30="","",'Situfin serie mensual'!HH29)</f>
        <v>0</v>
      </c>
      <c r="M30" s="92">
        <f>IF($A30="","",'Situfin serie mensual'!HI29)</f>
        <v>0</v>
      </c>
      <c r="N30" s="92">
        <f t="shared" si="0"/>
        <v>1351.4596074010001</v>
      </c>
      <c r="O30" s="12"/>
      <c r="P30" s="12"/>
    </row>
    <row r="31" spans="1:16" s="93" customFormat="1" ht="14.25" hidden="1" customHeight="1" x14ac:dyDescent="0.2">
      <c r="A31" s="15" t="s">
        <v>140</v>
      </c>
      <c r="B31" s="92">
        <f>IF($A31="","",'Situfin serie mensual'!GX30)</f>
        <v>133.66387306199999</v>
      </c>
      <c r="C31" s="92">
        <f>IF($A31="","",'Situfin serie mensual'!GY30)</f>
        <v>156.944410347</v>
      </c>
      <c r="D31" s="92">
        <f>IF($A31="","",'Situfin serie mensual'!GZ30)</f>
        <v>76.656736678999991</v>
      </c>
      <c r="E31" s="92">
        <f>IF($A31="","",'Situfin serie mensual'!HA30)</f>
        <v>99.617723335000008</v>
      </c>
      <c r="F31" s="92">
        <f>IF($A31="","",'Situfin serie mensual'!HB30)</f>
        <v>99.983757565000005</v>
      </c>
      <c r="G31" s="92">
        <f>IF($A31="","",'Situfin serie mensual'!HC30)</f>
        <v>116.22580768899999</v>
      </c>
      <c r="H31" s="92">
        <f>IF($A31="","",'Situfin serie mensual'!HD30)</f>
        <v>105.783963324</v>
      </c>
      <c r="I31" s="92">
        <f>IF($A31="","",'Situfin serie mensual'!HE30)</f>
        <v>0</v>
      </c>
      <c r="J31" s="92">
        <f>IF($A31="","",'Situfin serie mensual'!HF30)</f>
        <v>0</v>
      </c>
      <c r="K31" s="92">
        <f>IF($A31="","",'Situfin serie mensual'!HG30)</f>
        <v>0</v>
      </c>
      <c r="L31" s="92">
        <f>IF($A31="","",'Situfin serie mensual'!HH30)</f>
        <v>0</v>
      </c>
      <c r="M31" s="92">
        <f>IF($A31="","",'Situfin serie mensual'!HI30)</f>
        <v>0</v>
      </c>
      <c r="N31" s="92">
        <f t="shared" si="0"/>
        <v>788.87627200099996</v>
      </c>
      <c r="O31" s="12"/>
      <c r="P31" s="12"/>
    </row>
    <row r="32" spans="1:16" s="93" customFormat="1" ht="14.25" hidden="1" customHeight="1" x14ac:dyDescent="0.2">
      <c r="A32" s="21" t="s">
        <v>36</v>
      </c>
      <c r="B32" s="92">
        <f>IF($A32="","",'Situfin serie mensual'!GX31)</f>
        <v>104.896880426</v>
      </c>
      <c r="C32" s="92">
        <f>IF($A32="","",'Situfin serie mensual'!GY31)</f>
        <v>109.848945106</v>
      </c>
      <c r="D32" s="92">
        <f>IF($A32="","",'Situfin serie mensual'!GZ31)</f>
        <v>87.111266619000006</v>
      </c>
      <c r="E32" s="92">
        <f>IF($A32="","",'Situfin serie mensual'!HA31)</f>
        <v>33.954681915999991</v>
      </c>
      <c r="F32" s="92">
        <f>IF($A32="","",'Situfin serie mensual'!HB31)</f>
        <v>48.573646290999996</v>
      </c>
      <c r="G32" s="92">
        <f>IF($A32="","",'Situfin serie mensual'!HC31)</f>
        <v>91.833147625000009</v>
      </c>
      <c r="H32" s="92">
        <f>IF($A32="","",'Situfin serie mensual'!HD31)</f>
        <v>86.36476741700001</v>
      </c>
      <c r="I32" s="92">
        <f>IF($A32="","",'Situfin serie mensual'!HE31)</f>
        <v>0</v>
      </c>
      <c r="J32" s="92">
        <f>IF($A32="","",'Situfin serie mensual'!HF31)</f>
        <v>0</v>
      </c>
      <c r="K32" s="92">
        <f>IF($A32="","",'Situfin serie mensual'!HG31)</f>
        <v>0</v>
      </c>
      <c r="L32" s="92">
        <f>IF($A32="","",'Situfin serie mensual'!HH31)</f>
        <v>0</v>
      </c>
      <c r="M32" s="92">
        <f>IF($A32="","",'Situfin serie mensual'!HI31)</f>
        <v>0</v>
      </c>
      <c r="N32" s="92">
        <f t="shared" si="0"/>
        <v>562.58333540000001</v>
      </c>
      <c r="O32" s="12"/>
      <c r="P32" s="12"/>
    </row>
    <row r="33" spans="1:18" s="93" customFormat="1" ht="12.75" x14ac:dyDescent="0.2">
      <c r="A33" s="15" t="s">
        <v>30</v>
      </c>
      <c r="B33" s="92">
        <f>IF($A33="","",'Situfin serie mensual'!GX32)</f>
        <v>5.9402027000000004</v>
      </c>
      <c r="C33" s="92">
        <f>IF($A33="","",'Situfin serie mensual'!GY32)</f>
        <v>10.351060863000001</v>
      </c>
      <c r="D33" s="92">
        <f>IF($A33="","",'Situfin serie mensual'!GZ32)</f>
        <v>530.096121025</v>
      </c>
      <c r="E33" s="92">
        <f>IF($A33="","",'Situfin serie mensual'!HA32)</f>
        <v>31.810812172000006</v>
      </c>
      <c r="F33" s="92">
        <f>IF($A33="","",'Situfin serie mensual'!HB32)</f>
        <v>38.852298690999994</v>
      </c>
      <c r="G33" s="92">
        <f>IF($A33="","",'Situfin serie mensual'!HC32)</f>
        <v>51.26341893</v>
      </c>
      <c r="H33" s="92">
        <f>IF($A33="","",'Situfin serie mensual'!HD32)</f>
        <v>62.807492218999997</v>
      </c>
      <c r="I33" s="92">
        <f>IF($A33="","",'Situfin serie mensual'!HE32)</f>
        <v>0</v>
      </c>
      <c r="J33" s="92">
        <f>IF($A33="","",'Situfin serie mensual'!HF32)</f>
        <v>0</v>
      </c>
      <c r="K33" s="92">
        <f>IF($A33="","",'Situfin serie mensual'!HG32)</f>
        <v>0</v>
      </c>
      <c r="L33" s="92">
        <f>IF($A33="","",'Situfin serie mensual'!HH32)</f>
        <v>0</v>
      </c>
      <c r="M33" s="92">
        <f>IF($A33="","",'Situfin serie mensual'!HI32)</f>
        <v>0</v>
      </c>
      <c r="N33" s="92">
        <f t="shared" si="0"/>
        <v>731.12140660000011</v>
      </c>
      <c r="O33" s="12"/>
      <c r="P33" s="12"/>
    </row>
    <row r="34" spans="1:18" s="93" customFormat="1" ht="8.25" customHeight="1" x14ac:dyDescent="0.2">
      <c r="A34" s="15"/>
      <c r="B34" s="92" t="str">
        <f>IF($A34="","",'Situfin serie mensual'!GX33)</f>
        <v/>
      </c>
      <c r="C34" s="92" t="str">
        <f>IF($A34="","",'Situfin serie mensual'!GY33)</f>
        <v/>
      </c>
      <c r="D34" s="92" t="str">
        <f>IF($A34="","",'Situfin serie mensual'!GZ33)</f>
        <v/>
      </c>
      <c r="E34" s="92" t="str">
        <f>IF($A34="","",'Situfin serie mensual'!HA33)</f>
        <v/>
      </c>
      <c r="F34" s="92" t="str">
        <f>IF($A34="","",'Situfin serie mensual'!HB33)</f>
        <v/>
      </c>
      <c r="G34" s="92" t="str">
        <f>IF($A34="","",'Situfin serie mensual'!HC33)</f>
        <v/>
      </c>
      <c r="H34" s="92" t="str">
        <f>IF($A34="","",'Situfin serie mensual'!HD33)</f>
        <v/>
      </c>
      <c r="I34" s="92" t="str">
        <f>IF($A34="","",'Situfin serie mensual'!HE33)</f>
        <v/>
      </c>
      <c r="J34" s="92" t="str">
        <f>IF($A34="","",'Situfin serie mensual'!HF33)</f>
        <v/>
      </c>
      <c r="K34" s="92" t="str">
        <f>IF($A34="","",'Situfin serie mensual'!HG33)</f>
        <v/>
      </c>
      <c r="L34" s="92" t="str">
        <f>IF($A34="","",'Situfin serie mensual'!HH33)</f>
        <v/>
      </c>
      <c r="M34" s="92" t="str">
        <f>IF($A34="","",'Situfin serie mensual'!HI33)</f>
        <v/>
      </c>
      <c r="N34" s="92"/>
      <c r="O34" s="12"/>
      <c r="P34" s="12"/>
    </row>
    <row r="35" spans="1:18" s="12" customFormat="1" ht="12.75" x14ac:dyDescent="0.2">
      <c r="A35" s="87" t="s">
        <v>37</v>
      </c>
      <c r="B35" s="96">
        <f>IF($A35="","",'Situfin serie mensual'!GX34)</f>
        <v>2401.9889045110003</v>
      </c>
      <c r="C35" s="96">
        <f>IF($A35="","",'Situfin serie mensual'!GY34)</f>
        <v>2714.0074014949996</v>
      </c>
      <c r="D35" s="96">
        <f>IF($A35="","",'Situfin serie mensual'!GZ34)</f>
        <v>3219.5600083220002</v>
      </c>
      <c r="E35" s="96">
        <f>IF($A35="","",'Situfin serie mensual'!HA34)</f>
        <v>3402.4649257950005</v>
      </c>
      <c r="F35" s="96">
        <f>IF($A35="","",'Situfin serie mensual'!HB34)</f>
        <v>2716.8508902850003</v>
      </c>
      <c r="G35" s="96">
        <f>IF($A35="","",'Situfin serie mensual'!HC34)</f>
        <v>2799.1066348439995</v>
      </c>
      <c r="H35" s="96">
        <f>IF($A35="","",'Situfin serie mensual'!HD34)</f>
        <v>3101.2859436559997</v>
      </c>
      <c r="I35" s="96">
        <f>IF($A35="","",'Situfin serie mensual'!HE34)</f>
        <v>0</v>
      </c>
      <c r="J35" s="96">
        <f>IF($A35="","",'Situfin serie mensual'!HF34)</f>
        <v>0</v>
      </c>
      <c r="K35" s="96">
        <f>IF($A35="","",'Situfin serie mensual'!HG34)</f>
        <v>0</v>
      </c>
      <c r="L35" s="96">
        <f>IF($A35="","",'Situfin serie mensual'!HH34)</f>
        <v>0</v>
      </c>
      <c r="M35" s="96">
        <f>IF($A35="","",'Situfin serie mensual'!HI34)</f>
        <v>0</v>
      </c>
      <c r="N35" s="96">
        <f t="shared" ref="N35:N78" si="1">+SUM(B35:M35)</f>
        <v>20355.264708907998</v>
      </c>
    </row>
    <row r="36" spans="1:18" s="93" customFormat="1" ht="12.75" x14ac:dyDescent="0.2">
      <c r="A36" s="56" t="s">
        <v>38</v>
      </c>
      <c r="B36" s="92">
        <f>IF($A36="","",'Situfin serie mensual'!GX35)</f>
        <v>1256.0337295929999</v>
      </c>
      <c r="C36" s="92">
        <f>IF($A36="","",'Situfin serie mensual'!GY35)</f>
        <v>1319.5625471020001</v>
      </c>
      <c r="D36" s="92">
        <f>IF($A36="","",'Situfin serie mensual'!GZ35)</f>
        <v>1361.988430805</v>
      </c>
      <c r="E36" s="92">
        <f>IF($A36="","",'Situfin serie mensual'!HA35)</f>
        <v>1307.8856560160004</v>
      </c>
      <c r="F36" s="92">
        <f>IF($A36="","",'Situfin serie mensual'!HB35)</f>
        <v>1303.6119200159999</v>
      </c>
      <c r="G36" s="92">
        <f>IF($A36="","",'Situfin serie mensual'!HC35)</f>
        <v>1338.9477476619998</v>
      </c>
      <c r="H36" s="92">
        <f>IF($A36="","",'Situfin serie mensual'!HD35)</f>
        <v>1465.7746304910002</v>
      </c>
      <c r="I36" s="92">
        <f>IF($A36="","",'Situfin serie mensual'!HE35)</f>
        <v>0</v>
      </c>
      <c r="J36" s="92">
        <f>IF($A36="","",'Situfin serie mensual'!HF35)</f>
        <v>0</v>
      </c>
      <c r="K36" s="92">
        <f>IF($A36="","",'Situfin serie mensual'!HG35)</f>
        <v>0</v>
      </c>
      <c r="L36" s="92">
        <f>IF($A36="","",'Situfin serie mensual'!HH35)</f>
        <v>0</v>
      </c>
      <c r="M36" s="92">
        <f>IF($A36="","",'Situfin serie mensual'!HI35)</f>
        <v>0</v>
      </c>
      <c r="N36" s="97">
        <f t="shared" si="1"/>
        <v>9353.8046616850006</v>
      </c>
      <c r="O36" s="12"/>
      <c r="P36" s="12"/>
    </row>
    <row r="37" spans="1:18" s="93" customFormat="1" ht="12.75" hidden="1" x14ac:dyDescent="0.2">
      <c r="A37" s="33" t="s">
        <v>112</v>
      </c>
      <c r="B37" s="92">
        <f>IF($A37="","",'Situfin serie mensual'!GX36)</f>
        <v>0</v>
      </c>
      <c r="C37" s="92">
        <f>IF($A37="","",'Situfin serie mensual'!GY36)</f>
        <v>0</v>
      </c>
      <c r="D37" s="92">
        <f>IF($A37="","",'Situfin serie mensual'!GZ36)</f>
        <v>0</v>
      </c>
      <c r="E37" s="92">
        <f>IF($A37="","",'Situfin serie mensual'!HA36)</f>
        <v>0</v>
      </c>
      <c r="F37" s="92">
        <f>IF($A37="","",'Situfin serie mensual'!HB36)</f>
        <v>2.899834201</v>
      </c>
      <c r="G37" s="92">
        <f>IF($A37="","",'Situfin serie mensual'!HC36)</f>
        <v>0</v>
      </c>
      <c r="H37" s="92">
        <f>IF($A37="","",'Situfin serie mensual'!HD36)</f>
        <v>0</v>
      </c>
      <c r="I37" s="92">
        <f>IF($A37="","",'Situfin serie mensual'!HE36)</f>
        <v>0</v>
      </c>
      <c r="J37" s="92">
        <f>IF($A37="","",'Situfin serie mensual'!HF36)</f>
        <v>0</v>
      </c>
      <c r="K37" s="92">
        <f>IF($A37="","",'Situfin serie mensual'!HG36)</f>
        <v>0</v>
      </c>
      <c r="L37" s="92">
        <f>IF($A37="","",'Situfin serie mensual'!HH36)</f>
        <v>0</v>
      </c>
      <c r="M37" s="92">
        <f>IF($A37="","",'Situfin serie mensual'!HI36)</f>
        <v>0</v>
      </c>
      <c r="N37" s="97">
        <f t="shared" si="1"/>
        <v>2.899834201</v>
      </c>
      <c r="O37" s="12"/>
      <c r="P37" s="12"/>
    </row>
    <row r="38" spans="1:18" s="93" customFormat="1" ht="12.75" hidden="1" x14ac:dyDescent="0.2">
      <c r="A38" s="33" t="s">
        <v>113</v>
      </c>
      <c r="B38" s="92">
        <f>IF($A38="","",'Situfin serie mensual'!GX37)</f>
        <v>1256.0337295929999</v>
      </c>
      <c r="C38" s="92">
        <f>IF($A38="","",'Situfin serie mensual'!GY37)</f>
        <v>1319.5625471020001</v>
      </c>
      <c r="D38" s="92">
        <f>IF($A38="","",'Situfin serie mensual'!GZ37)</f>
        <v>1361.988430805</v>
      </c>
      <c r="E38" s="92">
        <f>IF($A38="","",'Situfin serie mensual'!HA37)</f>
        <v>1307.885656016</v>
      </c>
      <c r="F38" s="92">
        <f>IF($A38="","",'Situfin serie mensual'!HB37)</f>
        <v>1300.7120858149999</v>
      </c>
      <c r="G38" s="92">
        <f>IF($A38="","",'Situfin serie mensual'!HC37)</f>
        <v>0</v>
      </c>
      <c r="H38" s="92">
        <f>IF($A38="","",'Situfin serie mensual'!HD37)</f>
        <v>0</v>
      </c>
      <c r="I38" s="92">
        <f>IF($A38="","",'Situfin serie mensual'!HE37)</f>
        <v>0</v>
      </c>
      <c r="J38" s="92">
        <f>IF($A38="","",'Situfin serie mensual'!HF37)</f>
        <v>0</v>
      </c>
      <c r="K38" s="92">
        <f>IF($A38="","",'Situfin serie mensual'!HG37)</f>
        <v>0</v>
      </c>
      <c r="L38" s="92">
        <f>IF($A38="","",'Situfin serie mensual'!HH37)</f>
        <v>0</v>
      </c>
      <c r="M38" s="92">
        <f>IF($A38="","",'Situfin serie mensual'!HI37)</f>
        <v>0</v>
      </c>
      <c r="N38" s="97">
        <f t="shared" si="1"/>
        <v>6546.1824493309996</v>
      </c>
      <c r="O38" s="12"/>
      <c r="P38" s="12"/>
    </row>
    <row r="39" spans="1:18" s="93" customFormat="1" ht="12.75" x14ac:dyDescent="0.2">
      <c r="A39" s="15" t="s">
        <v>39</v>
      </c>
      <c r="B39" s="92">
        <f>IF($A39="","",'Situfin serie mensual'!GX38)</f>
        <v>166.35886689699998</v>
      </c>
      <c r="C39" s="92">
        <f>IF($A39="","",'Situfin serie mensual'!GY38)</f>
        <v>254.88371343099999</v>
      </c>
      <c r="D39" s="92">
        <f>IF($A39="","",'Situfin serie mensual'!GZ38)</f>
        <v>436.858880231</v>
      </c>
      <c r="E39" s="92">
        <f>IF($A39="","",'Situfin serie mensual'!HA38)</f>
        <v>270.42160370300002</v>
      </c>
      <c r="F39" s="92">
        <f>IF($A39="","",'Situfin serie mensual'!HB38)</f>
        <v>206.04838341699997</v>
      </c>
      <c r="G39" s="92">
        <f>IF($A39="","",'Situfin serie mensual'!HC38)</f>
        <v>289.121567793</v>
      </c>
      <c r="H39" s="92">
        <f>IF($A39="","",'Situfin serie mensual'!HD38)</f>
        <v>262.99611073599999</v>
      </c>
      <c r="I39" s="92">
        <f>IF($A39="","",'Situfin serie mensual'!HE38)</f>
        <v>0</v>
      </c>
      <c r="J39" s="92">
        <f>IF($A39="","",'Situfin serie mensual'!HF38)</f>
        <v>0</v>
      </c>
      <c r="K39" s="92">
        <f>IF($A39="","",'Situfin serie mensual'!HG38)</f>
        <v>0</v>
      </c>
      <c r="L39" s="92">
        <f>IF($A39="","",'Situfin serie mensual'!HH38)</f>
        <v>0</v>
      </c>
      <c r="M39" s="92">
        <f>IF($A39="","",'Situfin serie mensual'!HI38)</f>
        <v>0</v>
      </c>
      <c r="N39" s="92">
        <f t="shared" si="1"/>
        <v>1886.6891262079998</v>
      </c>
      <c r="O39" s="12"/>
      <c r="P39" s="12"/>
    </row>
    <row r="40" spans="1:18" s="93" customFormat="1" ht="12.75" hidden="1" x14ac:dyDescent="0.2">
      <c r="A40" s="33" t="s">
        <v>112</v>
      </c>
      <c r="B40" s="92">
        <f>IF($A40="","",'Situfin serie mensual'!GX39)</f>
        <v>0</v>
      </c>
      <c r="C40" s="92">
        <f>IF($A40="","",'Situfin serie mensual'!GY39)</f>
        <v>0</v>
      </c>
      <c r="D40" s="92">
        <f>IF($A40="","",'Situfin serie mensual'!GZ39)</f>
        <v>0</v>
      </c>
      <c r="E40" s="92">
        <f>IF($A40="","",'Situfin serie mensual'!HA39)</f>
        <v>1.9536533829999998</v>
      </c>
      <c r="F40" s="92">
        <f>IF($A40="","",'Situfin serie mensual'!HB39)</f>
        <v>12.455639106</v>
      </c>
      <c r="G40" s="92">
        <f>IF($A40="","",'Situfin serie mensual'!HC39)</f>
        <v>0</v>
      </c>
      <c r="H40" s="92">
        <f>IF($A40="","",'Situfin serie mensual'!HD39)</f>
        <v>0</v>
      </c>
      <c r="I40" s="92">
        <f>IF($A40="","",'Situfin serie mensual'!HE39)</f>
        <v>0</v>
      </c>
      <c r="J40" s="92">
        <f>IF($A40="","",'Situfin serie mensual'!HF39)</f>
        <v>0</v>
      </c>
      <c r="K40" s="92">
        <f>IF($A40="","",'Situfin serie mensual'!HG39)</f>
        <v>0</v>
      </c>
      <c r="L40" s="92">
        <f>IF($A40="","",'Situfin serie mensual'!HH39)</f>
        <v>0</v>
      </c>
      <c r="M40" s="92">
        <f>IF($A40="","",'Situfin serie mensual'!HI39)</f>
        <v>0</v>
      </c>
      <c r="N40" s="92">
        <f t="shared" si="1"/>
        <v>14.409292488999998</v>
      </c>
      <c r="O40" s="12"/>
      <c r="P40" s="12"/>
    </row>
    <row r="41" spans="1:18" s="93" customFormat="1" ht="12.75" hidden="1" x14ac:dyDescent="0.2">
      <c r="A41" s="33" t="s">
        <v>113</v>
      </c>
      <c r="B41" s="92">
        <f>IF($A41="","",'Situfin serie mensual'!GX40)</f>
        <v>166.35886689699998</v>
      </c>
      <c r="C41" s="92">
        <f>IF($A41="","",'Situfin serie mensual'!GY40)</f>
        <v>254.88371343099999</v>
      </c>
      <c r="D41" s="92">
        <f>IF($A41="","",'Situfin serie mensual'!GZ40)</f>
        <v>436.858880231</v>
      </c>
      <c r="E41" s="92">
        <f>IF($A41="","",'Situfin serie mensual'!HA40)</f>
        <v>268.46795032</v>
      </c>
      <c r="F41" s="92">
        <f>IF($A41="","",'Situfin serie mensual'!HB40)</f>
        <v>193.59274431100002</v>
      </c>
      <c r="G41" s="92">
        <f>IF($A41="","",'Situfin serie mensual'!HC40)</f>
        <v>0</v>
      </c>
      <c r="H41" s="92">
        <f>IF($A41="","",'Situfin serie mensual'!HD40)</f>
        <v>0</v>
      </c>
      <c r="I41" s="92">
        <f>IF($A41="","",'Situfin serie mensual'!HE40)</f>
        <v>0</v>
      </c>
      <c r="J41" s="92">
        <f>IF($A41="","",'Situfin serie mensual'!HF40)</f>
        <v>0</v>
      </c>
      <c r="K41" s="92">
        <f>IF($A41="","",'Situfin serie mensual'!HG40)</f>
        <v>0</v>
      </c>
      <c r="L41" s="92">
        <f>IF($A41="","",'Situfin serie mensual'!HH40)</f>
        <v>0</v>
      </c>
      <c r="M41" s="92">
        <f>IF($A41="","",'Situfin serie mensual'!HI40)</f>
        <v>0</v>
      </c>
      <c r="N41" s="92">
        <f t="shared" si="1"/>
        <v>1320.1621551899998</v>
      </c>
      <c r="O41" s="12"/>
      <c r="P41" s="12"/>
    </row>
    <row r="42" spans="1:18" s="93" customFormat="1" ht="12.75" customHeight="1" x14ac:dyDescent="0.2">
      <c r="A42" s="33" t="s">
        <v>40</v>
      </c>
      <c r="B42" s="92">
        <f>IF($A42="","",'Situfin serie mensual'!GX41)</f>
        <v>64.925502405999993</v>
      </c>
      <c r="C42" s="92">
        <f>IF($A42="","",'Situfin serie mensual'!GY41)</f>
        <v>116.87749467399999</v>
      </c>
      <c r="D42" s="92">
        <f>IF($A42="","",'Situfin serie mensual'!GZ41)</f>
        <v>134.11481932699999</v>
      </c>
      <c r="E42" s="92">
        <f>IF($A42="","",'Situfin serie mensual'!HA41)</f>
        <v>114.864557185</v>
      </c>
      <c r="F42" s="92">
        <f>IF($A42="","",'Situfin serie mensual'!HB41)</f>
        <v>106.129501683</v>
      </c>
      <c r="G42" s="92">
        <f>IF($A42="","",'Situfin serie mensual'!HC41)</f>
        <v>119.84267194600001</v>
      </c>
      <c r="H42" s="92">
        <f>IF($A42="","",'Situfin serie mensual'!HD41)</f>
        <v>113.317159749</v>
      </c>
      <c r="I42" s="92">
        <f>IF($A42="","",'Situfin serie mensual'!HE41)</f>
        <v>0</v>
      </c>
      <c r="J42" s="92">
        <f>IF($A42="","",'Situfin serie mensual'!HF41)</f>
        <v>0</v>
      </c>
      <c r="K42" s="92">
        <f>IF($A42="","",'Situfin serie mensual'!HG41)</f>
        <v>0</v>
      </c>
      <c r="L42" s="92">
        <f>IF($A42="","",'Situfin serie mensual'!HH41)</f>
        <v>0</v>
      </c>
      <c r="M42" s="92">
        <f>IF($A42="","",'Situfin serie mensual'!HI41)</f>
        <v>0</v>
      </c>
      <c r="N42" s="92">
        <f t="shared" si="1"/>
        <v>770.07170697000004</v>
      </c>
      <c r="O42" s="12"/>
      <c r="P42" s="12"/>
    </row>
    <row r="43" spans="1:18" s="93" customFormat="1" ht="12.75" customHeight="1" x14ac:dyDescent="0.2">
      <c r="A43" s="33" t="s">
        <v>41</v>
      </c>
      <c r="B43" s="92">
        <f>IF($A43="","",'Situfin serie mensual'!GX42)</f>
        <v>101.43322746299999</v>
      </c>
      <c r="C43" s="92">
        <f>IF($A43="","",'Situfin serie mensual'!GY42)</f>
        <v>137.48066770299999</v>
      </c>
      <c r="D43" s="92">
        <f>IF($A43="","",'Situfin serie mensual'!GZ42)</f>
        <v>187.87776898799999</v>
      </c>
      <c r="E43" s="92">
        <f>IF($A43="","",'Situfin serie mensual'!HA42)</f>
        <v>154.39507392600001</v>
      </c>
      <c r="F43" s="92">
        <f>IF($A43="","",'Situfin serie mensual'!HB42)</f>
        <v>82.338585323000004</v>
      </c>
      <c r="G43" s="92">
        <f>IF($A43="","",'Situfin serie mensual'!HC42)</f>
        <v>168.785658896</v>
      </c>
      <c r="H43" s="92">
        <f>IF($A43="","",'Situfin serie mensual'!HD42)</f>
        <v>149.67774110400001</v>
      </c>
      <c r="I43" s="92">
        <f>IF($A43="","",'Situfin serie mensual'!HE42)</f>
        <v>0</v>
      </c>
      <c r="J43" s="92">
        <f>IF($A43="","",'Situfin serie mensual'!HF42)</f>
        <v>0</v>
      </c>
      <c r="K43" s="92">
        <f>IF($A43="","",'Situfin serie mensual'!HG42)</f>
        <v>0</v>
      </c>
      <c r="L43" s="92">
        <f>IF($A43="","",'Situfin serie mensual'!HH42)</f>
        <v>0</v>
      </c>
      <c r="M43" s="92">
        <f>IF($A43="","",'Situfin serie mensual'!HI42)</f>
        <v>0</v>
      </c>
      <c r="N43" s="92">
        <f t="shared" si="1"/>
        <v>981.98872340299988</v>
      </c>
      <c r="O43" s="12"/>
      <c r="P43" s="12"/>
    </row>
    <row r="44" spans="1:18" s="93" customFormat="1" ht="12.75" customHeight="1" x14ac:dyDescent="0.2">
      <c r="A44" s="33" t="s">
        <v>12</v>
      </c>
      <c r="B44" s="92">
        <f>IF($A44="","",'Situfin serie mensual'!GX43)</f>
        <v>1.37028E-4</v>
      </c>
      <c r="C44" s="92">
        <f>IF($A44="","",'Situfin serie mensual'!GY43)</f>
        <v>1.462533E-3</v>
      </c>
      <c r="D44" s="92">
        <f>IF($A44="","",'Situfin serie mensual'!GZ43)</f>
        <v>27.402715562000001</v>
      </c>
      <c r="E44" s="92">
        <f>IF($A44="","",'Situfin serie mensual'!HA43)</f>
        <v>1.1619725920000001</v>
      </c>
      <c r="F44" s="92">
        <f>IF($A44="","",'Situfin serie mensual'!HB43)</f>
        <v>17.580296411000003</v>
      </c>
      <c r="G44" s="92">
        <f>IF($A44="","",'Situfin serie mensual'!HC43)</f>
        <v>0.49323695099999998</v>
      </c>
      <c r="H44" s="92">
        <f>IF($A44="","",'Situfin serie mensual'!HD43)</f>
        <v>1.2098830000000001E-3</v>
      </c>
      <c r="I44" s="92">
        <f>IF($A44="","",'Situfin serie mensual'!HE43)</f>
        <v>0</v>
      </c>
      <c r="J44" s="92">
        <f>IF($A44="","",'Situfin serie mensual'!HF43)</f>
        <v>0</v>
      </c>
      <c r="K44" s="92">
        <f>IF($A44="","",'Situfin serie mensual'!HG43)</f>
        <v>0</v>
      </c>
      <c r="L44" s="92">
        <f>IF($A44="","",'Situfin serie mensual'!HH43)</f>
        <v>0</v>
      </c>
      <c r="M44" s="92">
        <f>IF($A44="","",'Situfin serie mensual'!HI43)</f>
        <v>0</v>
      </c>
      <c r="N44" s="92">
        <f t="shared" si="1"/>
        <v>46.641030960000009</v>
      </c>
      <c r="O44" s="12"/>
      <c r="P44" s="12"/>
    </row>
    <row r="45" spans="1:18" s="93" customFormat="1" ht="12.75" customHeight="1" x14ac:dyDescent="0.2">
      <c r="A45" s="33" t="s">
        <v>13</v>
      </c>
      <c r="B45" s="92">
        <f>IF($A45="","",'Situfin serie mensual'!GX44)</f>
        <v>0</v>
      </c>
      <c r="C45" s="92">
        <f>IF($A45="","",'Situfin serie mensual'!GY44)</f>
        <v>0.52408852099999781</v>
      </c>
      <c r="D45" s="92">
        <f>IF($A45="","",'Situfin serie mensual'!GZ44)</f>
        <v>87.463576354000026</v>
      </c>
      <c r="E45" s="92">
        <f>IF($A45="","",'Situfin serie mensual'!HA44)</f>
        <v>0</v>
      </c>
      <c r="F45" s="92">
        <f>IF($A45="","",'Situfin serie mensual'!HB44)</f>
        <v>0</v>
      </c>
      <c r="G45" s="92">
        <f>IF($A45="","",'Situfin serie mensual'!HC44)</f>
        <v>0</v>
      </c>
      <c r="H45" s="92">
        <f>IF($A45="","",'Situfin serie mensual'!HD44)</f>
        <v>0</v>
      </c>
      <c r="I45" s="92">
        <f>IF($A45="","",'Situfin serie mensual'!HE44)</f>
        <v>0</v>
      </c>
      <c r="J45" s="92">
        <f>IF($A45="","",'Situfin serie mensual'!HF44)</f>
        <v>0</v>
      </c>
      <c r="K45" s="92">
        <f>IF($A45="","",'Situfin serie mensual'!HG44)</f>
        <v>0</v>
      </c>
      <c r="L45" s="92">
        <f>IF($A45="","",'Situfin serie mensual'!HH44)</f>
        <v>0</v>
      </c>
      <c r="M45" s="92">
        <f>IF($A45="","",'Situfin serie mensual'!HI44)</f>
        <v>0</v>
      </c>
      <c r="N45" s="92">
        <f t="shared" si="1"/>
        <v>87.987664875000021</v>
      </c>
      <c r="O45" s="12"/>
      <c r="P45" s="12"/>
    </row>
    <row r="46" spans="1:18" s="93" customFormat="1" ht="12.75" x14ac:dyDescent="0.2">
      <c r="A46" s="15" t="s">
        <v>10</v>
      </c>
      <c r="B46" s="92">
        <f>IF($A46="","",'Situfin serie mensual'!GX45)</f>
        <v>135.35211587500001</v>
      </c>
      <c r="C46" s="92">
        <f>IF($A46="","",'Situfin serie mensual'!GY45)</f>
        <v>317.80527714399994</v>
      </c>
      <c r="D46" s="92">
        <f>IF($A46="","",'Situfin serie mensual'!GZ45)</f>
        <v>331.74613227099996</v>
      </c>
      <c r="E46" s="92">
        <f>IF($A46="","",'Situfin serie mensual'!HA45)</f>
        <v>168.46883947400002</v>
      </c>
      <c r="F46" s="92">
        <f>IF($A46="","",'Situfin serie mensual'!HB45)</f>
        <v>166.09026483700001</v>
      </c>
      <c r="G46" s="92">
        <f>IF($A46="","",'Situfin serie mensual'!HC45)</f>
        <v>26.587952999000002</v>
      </c>
      <c r="H46" s="92">
        <f>IF($A46="","",'Situfin serie mensual'!HD45)</f>
        <v>138.21269477999999</v>
      </c>
      <c r="I46" s="92">
        <f>IF($A46="","",'Situfin serie mensual'!HE45)</f>
        <v>0</v>
      </c>
      <c r="J46" s="92">
        <f>IF($A46="","",'Situfin serie mensual'!HF45)</f>
        <v>0</v>
      </c>
      <c r="K46" s="92">
        <f>IF($A46="","",'Situfin serie mensual'!HG45)</f>
        <v>0</v>
      </c>
      <c r="L46" s="92">
        <f>IF($A46="","",'Situfin serie mensual'!HH45)</f>
        <v>0</v>
      </c>
      <c r="M46" s="92">
        <f>IF($A46="","",'Situfin serie mensual'!HI45)</f>
        <v>0</v>
      </c>
      <c r="N46" s="92">
        <f t="shared" si="1"/>
        <v>1284.2632773799999</v>
      </c>
      <c r="O46" s="12"/>
      <c r="P46" s="12"/>
    </row>
    <row r="47" spans="1:18" s="93" customFormat="1" ht="12.75" hidden="1" customHeight="1" x14ac:dyDescent="0.2">
      <c r="A47" s="33" t="s">
        <v>42</v>
      </c>
      <c r="B47" s="92">
        <f>IF($A47="","",'Situfin serie mensual'!GX46)</f>
        <v>121.062899402</v>
      </c>
      <c r="C47" s="92">
        <f>IF($A47="","",'Situfin serie mensual'!GY46)</f>
        <v>303.65326462999997</v>
      </c>
      <c r="D47" s="92">
        <f>IF($A47="","",'Situfin serie mensual'!GZ46)</f>
        <v>329.92986420299997</v>
      </c>
      <c r="E47" s="92">
        <f>IF($A47="","",'Situfin serie mensual'!HA46)</f>
        <v>160.50858897400002</v>
      </c>
      <c r="F47" s="92">
        <f>IF($A47="","",'Situfin serie mensual'!HB46)</f>
        <v>112.408354837</v>
      </c>
      <c r="G47" s="92">
        <f>IF($A47="","",'Situfin serie mensual'!HC46)</f>
        <v>11.310839103000001</v>
      </c>
      <c r="H47" s="92">
        <f>IF($A47="","",'Situfin serie mensual'!HD46)</f>
        <v>126.872863438</v>
      </c>
      <c r="I47" s="92">
        <f>IF($A47="","",'Situfin serie mensual'!HE46)</f>
        <v>0</v>
      </c>
      <c r="J47" s="92">
        <f>IF($A47="","",'Situfin serie mensual'!HF46)</f>
        <v>0</v>
      </c>
      <c r="K47" s="92">
        <f>IF($A47="","",'Situfin serie mensual'!HG46)</f>
        <v>0</v>
      </c>
      <c r="L47" s="92">
        <f>IF($A47="","",'Situfin serie mensual'!HH46)</f>
        <v>0</v>
      </c>
      <c r="M47" s="92">
        <f>IF($A47="","",'Situfin serie mensual'!HI46)</f>
        <v>0</v>
      </c>
      <c r="N47" s="92">
        <f t="shared" si="1"/>
        <v>1165.7466745869999</v>
      </c>
      <c r="O47" s="12"/>
      <c r="P47" s="12"/>
      <c r="Q47" s="12"/>
      <c r="R47" s="130"/>
    </row>
    <row r="48" spans="1:18" s="93" customFormat="1" ht="12.75" hidden="1" customHeight="1" x14ac:dyDescent="0.2">
      <c r="A48" s="33" t="s">
        <v>43</v>
      </c>
      <c r="B48" s="92">
        <f>IF($A48="","",'Situfin serie mensual'!GX47)</f>
        <v>14.289216473</v>
      </c>
      <c r="C48" s="92">
        <f>IF($A48="","",'Situfin serie mensual'!GY47)</f>
        <v>14.152012514000001</v>
      </c>
      <c r="D48" s="92">
        <f>IF($A48="","",'Situfin serie mensual'!GZ47)</f>
        <v>1.8162680680000001</v>
      </c>
      <c r="E48" s="92">
        <f>IF($A48="","",'Situfin serie mensual'!HA47)</f>
        <v>7.9602504999999999</v>
      </c>
      <c r="F48" s="92">
        <f>IF($A48="","",'Situfin serie mensual'!HB47)</f>
        <v>53.681910000000002</v>
      </c>
      <c r="G48" s="92">
        <f>IF($A48="","",'Situfin serie mensual'!HC47)</f>
        <v>15.277113896000001</v>
      </c>
      <c r="H48" s="92">
        <f>IF($A48="","",'Situfin serie mensual'!HD47)</f>
        <v>11.339831342</v>
      </c>
      <c r="I48" s="92">
        <f>IF($A48="","",'Situfin serie mensual'!HE47)</f>
        <v>0</v>
      </c>
      <c r="J48" s="92">
        <f>IF($A48="","",'Situfin serie mensual'!HF47)</f>
        <v>0</v>
      </c>
      <c r="K48" s="92">
        <f>IF($A48="","",'Situfin serie mensual'!HG47)</f>
        <v>0</v>
      </c>
      <c r="L48" s="92">
        <f>IF($A48="","",'Situfin serie mensual'!HH47)</f>
        <v>0</v>
      </c>
      <c r="M48" s="92">
        <f>IF($A48="","",'Situfin serie mensual'!HI47)</f>
        <v>0</v>
      </c>
      <c r="N48" s="92">
        <f t="shared" si="1"/>
        <v>118.516602793</v>
      </c>
      <c r="O48" s="12"/>
      <c r="P48" s="12"/>
    </row>
    <row r="49" spans="1:16" s="93" customFormat="1" ht="12.75" hidden="1" customHeight="1" x14ac:dyDescent="0.2">
      <c r="A49" s="15" t="s">
        <v>44</v>
      </c>
      <c r="B49" s="92">
        <f>IF($A49="","",'Situfin serie mensual'!GX48)</f>
        <v>0</v>
      </c>
      <c r="C49" s="92">
        <f>IF($A49="","",'Situfin serie mensual'!GY48)</f>
        <v>0</v>
      </c>
      <c r="D49" s="92">
        <f>IF($A49="","",'Situfin serie mensual'!GZ48)</f>
        <v>0</v>
      </c>
      <c r="E49" s="92">
        <f>IF($A49="","",'Situfin serie mensual'!HA48)</f>
        <v>0</v>
      </c>
      <c r="F49" s="92">
        <f>IF($A49="","",'Situfin serie mensual'!HB48)</f>
        <v>0</v>
      </c>
      <c r="G49" s="92">
        <f>IF($A49="","",'Situfin serie mensual'!HC48)</f>
        <v>0</v>
      </c>
      <c r="H49" s="92">
        <f>IF($A49="","",'Situfin serie mensual'!HD48)</f>
        <v>0</v>
      </c>
      <c r="I49" s="92">
        <f>IF($A49="","",'Situfin serie mensual'!HE48)</f>
        <v>0</v>
      </c>
      <c r="J49" s="92">
        <f>IF($A49="","",'Situfin serie mensual'!HF48)</f>
        <v>0</v>
      </c>
      <c r="K49" s="92">
        <f>IF($A49="","",'Situfin serie mensual'!HG48)</f>
        <v>0</v>
      </c>
      <c r="L49" s="92">
        <f>IF($A49="","",'Situfin serie mensual'!HH48)</f>
        <v>0</v>
      </c>
      <c r="M49" s="92">
        <f>IF($A49="","",'Situfin serie mensual'!HI48)</f>
        <v>0</v>
      </c>
      <c r="N49" s="92">
        <f t="shared" si="1"/>
        <v>0</v>
      </c>
      <c r="O49" s="12"/>
      <c r="P49" s="12"/>
    </row>
    <row r="50" spans="1:16" s="93" customFormat="1" ht="12.75" x14ac:dyDescent="0.2">
      <c r="A50" s="15" t="s">
        <v>6</v>
      </c>
      <c r="B50" s="92">
        <f>IF($A50="","",'Situfin serie mensual'!GX49)</f>
        <v>305.35630844599996</v>
      </c>
      <c r="C50" s="92">
        <f>IF($A50="","",'Situfin serie mensual'!GY49)</f>
        <v>318.92269044900002</v>
      </c>
      <c r="D50" s="92">
        <f>IF($A50="","",'Situfin serie mensual'!GZ49)</f>
        <v>349.75021752300006</v>
      </c>
      <c r="E50" s="92">
        <f>IF($A50="","",'Situfin serie mensual'!HA49)</f>
        <v>356.70846973199997</v>
      </c>
      <c r="F50" s="92">
        <f>IF($A50="","",'Situfin serie mensual'!HB49)</f>
        <v>333.82637938300002</v>
      </c>
      <c r="G50" s="92">
        <f>IF($A50="","",'Situfin serie mensual'!HC49)</f>
        <v>317.76314457900003</v>
      </c>
      <c r="H50" s="92">
        <f>IF($A50="","",'Situfin serie mensual'!HD49)</f>
        <v>402.602040354</v>
      </c>
      <c r="I50" s="92">
        <f>IF($A50="","",'Situfin serie mensual'!HE49)</f>
        <v>0</v>
      </c>
      <c r="J50" s="92">
        <f>IF($A50="","",'Situfin serie mensual'!HF49)</f>
        <v>0</v>
      </c>
      <c r="K50" s="92">
        <f>IF($A50="","",'Situfin serie mensual'!HG49)</f>
        <v>0</v>
      </c>
      <c r="L50" s="92">
        <f>IF($A50="","",'Situfin serie mensual'!HH49)</f>
        <v>0</v>
      </c>
      <c r="M50" s="92">
        <f>IF($A50="","",'Situfin serie mensual'!HI49)</f>
        <v>0</v>
      </c>
      <c r="N50" s="92">
        <f t="shared" si="1"/>
        <v>2384.9292504659998</v>
      </c>
      <c r="O50" s="12"/>
      <c r="P50" s="12"/>
    </row>
    <row r="51" spans="1:16" s="93" customFormat="1" ht="12.75" hidden="1" customHeight="1" x14ac:dyDescent="0.2">
      <c r="A51" s="15" t="s">
        <v>25</v>
      </c>
      <c r="B51" s="92">
        <f>IF($A51="","",'Situfin serie mensual'!GX50)</f>
        <v>0</v>
      </c>
      <c r="C51" s="92">
        <f>IF($A51="","",'Situfin serie mensual'!GY50)</f>
        <v>0</v>
      </c>
      <c r="D51" s="92">
        <f>IF($A51="","",'Situfin serie mensual'!GZ50)</f>
        <v>0</v>
      </c>
      <c r="E51" s="92">
        <f>IF($A51="","",'Situfin serie mensual'!HA50)</f>
        <v>0</v>
      </c>
      <c r="F51" s="92">
        <f>IF($A51="","",'Situfin serie mensual'!HB50)</f>
        <v>0</v>
      </c>
      <c r="G51" s="92">
        <f>IF($A51="","",'Situfin serie mensual'!HC50)</f>
        <v>0</v>
      </c>
      <c r="H51" s="92">
        <f>IF($A51="","",'Situfin serie mensual'!HD50)</f>
        <v>0</v>
      </c>
      <c r="I51" s="92">
        <f>IF($A51="","",'Situfin serie mensual'!HE50)</f>
        <v>0</v>
      </c>
      <c r="J51" s="92">
        <f>IF($A51="","",'Situfin serie mensual'!HF50)</f>
        <v>0</v>
      </c>
      <c r="K51" s="92">
        <f>IF($A51="","",'Situfin serie mensual'!HG50)</f>
        <v>0</v>
      </c>
      <c r="L51" s="92">
        <f>IF($A51="","",'Situfin serie mensual'!HH50)</f>
        <v>0</v>
      </c>
      <c r="M51" s="92">
        <f>IF($A51="","",'Situfin serie mensual'!HI50)</f>
        <v>0</v>
      </c>
      <c r="N51" s="92">
        <f t="shared" si="1"/>
        <v>0</v>
      </c>
      <c r="O51" s="12"/>
      <c r="P51" s="12"/>
    </row>
    <row r="52" spans="1:16" s="93" customFormat="1" ht="12.75" hidden="1" customHeight="1" x14ac:dyDescent="0.2">
      <c r="A52" s="15" t="s">
        <v>26</v>
      </c>
      <c r="B52" s="92">
        <f>IF($A52="","",'Situfin serie mensual'!GX51)</f>
        <v>0</v>
      </c>
      <c r="C52" s="92">
        <f>IF($A52="","",'Situfin serie mensual'!GY51)</f>
        <v>0</v>
      </c>
      <c r="D52" s="92">
        <f>IF($A52="","",'Situfin serie mensual'!GZ51)</f>
        <v>0</v>
      </c>
      <c r="E52" s="92">
        <f>IF($A52="","",'Situfin serie mensual'!HA51)</f>
        <v>0</v>
      </c>
      <c r="F52" s="92">
        <f>IF($A52="","",'Situfin serie mensual'!HB51)</f>
        <v>0</v>
      </c>
      <c r="G52" s="92">
        <f>IF($A52="","",'Situfin serie mensual'!HC51)</f>
        <v>0</v>
      </c>
      <c r="H52" s="92">
        <f>IF($A52="","",'Situfin serie mensual'!HD51)</f>
        <v>0</v>
      </c>
      <c r="I52" s="92">
        <f>IF($A52="","",'Situfin serie mensual'!HE51)</f>
        <v>0</v>
      </c>
      <c r="J52" s="92">
        <f>IF($A52="","",'Situfin serie mensual'!HF51)</f>
        <v>0</v>
      </c>
      <c r="K52" s="92">
        <f>IF($A52="","",'Situfin serie mensual'!HG51)</f>
        <v>0</v>
      </c>
      <c r="L52" s="92">
        <f>IF($A52="","",'Situfin serie mensual'!HH51)</f>
        <v>0</v>
      </c>
      <c r="M52" s="92">
        <f>IF($A52="","",'Situfin serie mensual'!HI51)</f>
        <v>0</v>
      </c>
      <c r="N52" s="92">
        <f t="shared" si="1"/>
        <v>0</v>
      </c>
      <c r="O52" s="12"/>
      <c r="P52" s="12"/>
    </row>
    <row r="53" spans="1:16" s="93" customFormat="1" ht="12.75" hidden="1" customHeight="1" x14ac:dyDescent="0.2">
      <c r="A53" s="15" t="s">
        <v>27</v>
      </c>
      <c r="B53" s="92">
        <f>IF($A53="","",'Situfin serie mensual'!GX52)</f>
        <v>0</v>
      </c>
      <c r="C53" s="92">
        <f>IF($A53="","",'Situfin serie mensual'!GY52)</f>
        <v>0</v>
      </c>
      <c r="D53" s="92">
        <f>IF($A53="","",'Situfin serie mensual'!GZ52)</f>
        <v>0</v>
      </c>
      <c r="E53" s="92">
        <f>IF($A53="","",'Situfin serie mensual'!HA52)</f>
        <v>0</v>
      </c>
      <c r="F53" s="92">
        <f>IF($A53="","",'Situfin serie mensual'!HB52)</f>
        <v>0</v>
      </c>
      <c r="G53" s="92">
        <f>IF($A53="","",'Situfin serie mensual'!HC52)</f>
        <v>0</v>
      </c>
      <c r="H53" s="92">
        <f>IF($A53="","",'Situfin serie mensual'!HD52)</f>
        <v>0</v>
      </c>
      <c r="I53" s="92">
        <f>IF($A53="","",'Situfin serie mensual'!HE52)</f>
        <v>0</v>
      </c>
      <c r="J53" s="92">
        <f>IF($A53="","",'Situfin serie mensual'!HF52)</f>
        <v>0</v>
      </c>
      <c r="K53" s="92">
        <f>IF($A53="","",'Situfin serie mensual'!HG52)</f>
        <v>0</v>
      </c>
      <c r="L53" s="92">
        <f>IF($A53="","",'Situfin serie mensual'!HH52)</f>
        <v>0</v>
      </c>
      <c r="M53" s="92">
        <f>IF($A53="","",'Situfin serie mensual'!HI52)</f>
        <v>0</v>
      </c>
      <c r="N53" s="92">
        <f t="shared" si="1"/>
        <v>0</v>
      </c>
      <c r="O53" s="12"/>
      <c r="P53" s="12"/>
    </row>
    <row r="54" spans="1:16" s="93" customFormat="1" ht="12.75" hidden="1" customHeight="1" x14ac:dyDescent="0.2">
      <c r="A54" s="15" t="s">
        <v>28</v>
      </c>
      <c r="B54" s="92">
        <f>IF($A54="","",'Situfin serie mensual'!GX53)</f>
        <v>1.5043003619999999</v>
      </c>
      <c r="C54" s="92">
        <f>IF($A54="","",'Situfin serie mensual'!GY53)</f>
        <v>1.9451833569999999</v>
      </c>
      <c r="D54" s="92">
        <f>IF($A54="","",'Situfin serie mensual'!GZ53)</f>
        <v>2.506279556</v>
      </c>
      <c r="E54" s="92">
        <f>IF($A54="","",'Situfin serie mensual'!HA53)</f>
        <v>1.178971794</v>
      </c>
      <c r="F54" s="92">
        <f>IF($A54="","",'Situfin serie mensual'!HB53)</f>
        <v>1.490869019</v>
      </c>
      <c r="G54" s="92">
        <f>IF($A54="","",'Situfin serie mensual'!HC53)</f>
        <v>5.068332088</v>
      </c>
      <c r="H54" s="92">
        <f>IF($A54="","",'Situfin serie mensual'!HD53)</f>
        <v>1.7820659189999999</v>
      </c>
      <c r="I54" s="92">
        <f>IF($A54="","",'Situfin serie mensual'!HE53)</f>
        <v>0</v>
      </c>
      <c r="J54" s="92">
        <f>IF($A54="","",'Situfin serie mensual'!HF53)</f>
        <v>0</v>
      </c>
      <c r="K54" s="92">
        <f>IF($A54="","",'Situfin serie mensual'!HG53)</f>
        <v>0</v>
      </c>
      <c r="L54" s="92">
        <f>IF($A54="","",'Situfin serie mensual'!HH53)</f>
        <v>0</v>
      </c>
      <c r="M54" s="92">
        <f>IF($A54="","",'Situfin serie mensual'!HI53)</f>
        <v>0</v>
      </c>
      <c r="N54" s="92">
        <f t="shared" si="1"/>
        <v>15.476002094999998</v>
      </c>
      <c r="O54" s="12"/>
      <c r="P54" s="12"/>
    </row>
    <row r="55" spans="1:16" s="93" customFormat="1" ht="12.75" hidden="1" customHeight="1" x14ac:dyDescent="0.2">
      <c r="A55" s="15" t="s">
        <v>26</v>
      </c>
      <c r="B55" s="92">
        <f>IF($A55="","",'Situfin serie mensual'!GX54)</f>
        <v>1.5043003619999999</v>
      </c>
      <c r="C55" s="92">
        <f>IF($A55="","",'Situfin serie mensual'!GY54)</f>
        <v>1.9451833569999999</v>
      </c>
      <c r="D55" s="92">
        <f>IF($A55="","",'Situfin serie mensual'!GZ54)</f>
        <v>2.506279556</v>
      </c>
      <c r="E55" s="92">
        <f>IF($A55="","",'Situfin serie mensual'!HA54)</f>
        <v>1.178971794</v>
      </c>
      <c r="F55" s="92">
        <f>IF($A55="","",'Situfin serie mensual'!HB54)</f>
        <v>1.490869019</v>
      </c>
      <c r="G55" s="92">
        <f>IF($A55="","",'Situfin serie mensual'!HC54)</f>
        <v>5.068332088</v>
      </c>
      <c r="H55" s="92">
        <f>IF($A55="","",'Situfin serie mensual'!HD54)</f>
        <v>1.7820659189999999</v>
      </c>
      <c r="I55" s="92">
        <f>IF($A55="","",'Situfin serie mensual'!HE54)</f>
        <v>0</v>
      </c>
      <c r="J55" s="92">
        <f>IF($A55="","",'Situfin serie mensual'!HF54)</f>
        <v>0</v>
      </c>
      <c r="K55" s="92">
        <f>IF($A55="","",'Situfin serie mensual'!HG54)</f>
        <v>0</v>
      </c>
      <c r="L55" s="92">
        <f>IF($A55="","",'Situfin serie mensual'!HH54)</f>
        <v>0</v>
      </c>
      <c r="M55" s="92">
        <f>IF($A55="","",'Situfin serie mensual'!HI54)</f>
        <v>0</v>
      </c>
      <c r="N55" s="92">
        <f t="shared" si="1"/>
        <v>15.476002094999998</v>
      </c>
      <c r="O55" s="12"/>
      <c r="P55" s="12"/>
    </row>
    <row r="56" spans="1:16" s="93" customFormat="1" ht="12.75" hidden="1" customHeight="1" x14ac:dyDescent="0.2">
      <c r="A56" s="15" t="s">
        <v>27</v>
      </c>
      <c r="B56" s="92">
        <f>IF($A56="","",'Situfin serie mensual'!GX55)</f>
        <v>0</v>
      </c>
      <c r="C56" s="92">
        <f>IF($A56="","",'Situfin serie mensual'!GY55)</f>
        <v>0</v>
      </c>
      <c r="D56" s="92">
        <f>IF($A56="","",'Situfin serie mensual'!GZ55)</f>
        <v>0</v>
      </c>
      <c r="E56" s="92">
        <f>IF($A56="","",'Situfin serie mensual'!HA55)</f>
        <v>0</v>
      </c>
      <c r="F56" s="92">
        <f>IF($A56="","",'Situfin serie mensual'!HB55)</f>
        <v>0</v>
      </c>
      <c r="G56" s="92">
        <f>IF($A56="","",'Situfin serie mensual'!HC55)</f>
        <v>0</v>
      </c>
      <c r="H56" s="92">
        <f>IF($A56="","",'Situfin serie mensual'!HD55)</f>
        <v>0</v>
      </c>
      <c r="I56" s="92">
        <f>IF($A56="","",'Situfin serie mensual'!HE55)</f>
        <v>0</v>
      </c>
      <c r="J56" s="92">
        <f>IF($A56="","",'Situfin serie mensual'!HF55)</f>
        <v>0</v>
      </c>
      <c r="K56" s="92">
        <f>IF($A56="","",'Situfin serie mensual'!HG55)</f>
        <v>0</v>
      </c>
      <c r="L56" s="92">
        <f>IF($A56="","",'Situfin serie mensual'!HH55)</f>
        <v>0</v>
      </c>
      <c r="M56" s="92">
        <f>IF($A56="","",'Situfin serie mensual'!HI55)</f>
        <v>0</v>
      </c>
      <c r="N56" s="92">
        <f t="shared" si="1"/>
        <v>0</v>
      </c>
      <c r="O56" s="12"/>
      <c r="P56" s="12"/>
    </row>
    <row r="57" spans="1:16" s="93" customFormat="1" ht="12.75" hidden="1" customHeight="1" x14ac:dyDescent="0.2">
      <c r="A57" s="15" t="s">
        <v>29</v>
      </c>
      <c r="B57" s="92">
        <f>IF($A57="","",'Situfin serie mensual'!GX56)</f>
        <v>303.85200808399998</v>
      </c>
      <c r="C57" s="92">
        <f>IF($A57="","",'Situfin serie mensual'!GY56)</f>
        <v>316.977507092</v>
      </c>
      <c r="D57" s="92">
        <f>IF($A57="","",'Situfin serie mensual'!GZ56)</f>
        <v>347.24393796700008</v>
      </c>
      <c r="E57" s="92">
        <f>IF($A57="","",'Situfin serie mensual'!HA56)</f>
        <v>355.52949793799996</v>
      </c>
      <c r="F57" s="92">
        <f>IF($A57="","",'Situfin serie mensual'!HB56)</f>
        <v>332.33551036400002</v>
      </c>
      <c r="G57" s="92">
        <f>IF($A57="","",'Situfin serie mensual'!HC56)</f>
        <v>312.69481249100005</v>
      </c>
      <c r="H57" s="92">
        <f>IF($A57="","",'Situfin serie mensual'!HD56)</f>
        <v>400.81997443500001</v>
      </c>
      <c r="I57" s="92">
        <f>IF($A57="","",'Situfin serie mensual'!HE56)</f>
        <v>0</v>
      </c>
      <c r="J57" s="92">
        <f>IF($A57="","",'Situfin serie mensual'!HF56)</f>
        <v>0</v>
      </c>
      <c r="K57" s="92">
        <f>IF($A57="","",'Situfin serie mensual'!HG56)</f>
        <v>0</v>
      </c>
      <c r="L57" s="92">
        <f>IF($A57="","",'Situfin serie mensual'!HH56)</f>
        <v>0</v>
      </c>
      <c r="M57" s="92">
        <f>IF($A57="","",'Situfin serie mensual'!HI56)</f>
        <v>0</v>
      </c>
      <c r="N57" s="92">
        <f t="shared" si="1"/>
        <v>2369.453248371</v>
      </c>
      <c r="O57" s="12"/>
      <c r="P57" s="12"/>
    </row>
    <row r="58" spans="1:16" s="93" customFormat="1" ht="12.75" hidden="1" customHeight="1" x14ac:dyDescent="0.2">
      <c r="A58" s="15" t="s">
        <v>26</v>
      </c>
      <c r="B58" s="92">
        <f>IF($A58="","",'Situfin serie mensual'!GX57)</f>
        <v>190.28405762299997</v>
      </c>
      <c r="C58" s="92">
        <f>IF($A58="","",'Situfin serie mensual'!GY57)</f>
        <v>236.825137595</v>
      </c>
      <c r="D58" s="92">
        <f>IF($A58="","",'Situfin serie mensual'!GZ57)</f>
        <v>257.98765522200006</v>
      </c>
      <c r="E58" s="92">
        <f>IF($A58="","",'Situfin serie mensual'!HA57)</f>
        <v>245.48238980199997</v>
      </c>
      <c r="F58" s="92">
        <f>IF($A58="","",'Situfin serie mensual'!HB57)</f>
        <v>287.24945634300002</v>
      </c>
      <c r="G58" s="92">
        <f>IF($A58="","",'Situfin serie mensual'!HC57)</f>
        <v>260.59406391700003</v>
      </c>
      <c r="H58" s="92">
        <f>IF($A58="","",'Situfin serie mensual'!HD57)</f>
        <v>341.67571359800002</v>
      </c>
      <c r="I58" s="92">
        <f>IF($A58="","",'Situfin serie mensual'!HE57)</f>
        <v>0</v>
      </c>
      <c r="J58" s="92">
        <f>IF($A58="","",'Situfin serie mensual'!HF57)</f>
        <v>0</v>
      </c>
      <c r="K58" s="92">
        <f>IF($A58="","",'Situfin serie mensual'!HG57)</f>
        <v>0</v>
      </c>
      <c r="L58" s="92">
        <f>IF($A58="","",'Situfin serie mensual'!HH57)</f>
        <v>0</v>
      </c>
      <c r="M58" s="92">
        <f>IF($A58="","",'Situfin serie mensual'!HI57)</f>
        <v>0</v>
      </c>
      <c r="N58" s="92">
        <f t="shared" si="1"/>
        <v>1820.0984741000002</v>
      </c>
      <c r="O58" s="12"/>
      <c r="P58" s="12"/>
    </row>
    <row r="59" spans="1:16" s="93" customFormat="1" ht="12.75" hidden="1" customHeight="1" x14ac:dyDescent="0.2">
      <c r="A59" s="15" t="s">
        <v>27</v>
      </c>
      <c r="B59" s="92">
        <f>IF($A59="","",'Situfin serie mensual'!GX58)</f>
        <v>113.567950461</v>
      </c>
      <c r="C59" s="92">
        <f>IF($A59="","",'Situfin serie mensual'!GY58)</f>
        <v>80.152369496999995</v>
      </c>
      <c r="D59" s="92">
        <f>IF($A59="","",'Situfin serie mensual'!GZ58)</f>
        <v>89.256282745000007</v>
      </c>
      <c r="E59" s="92">
        <f>IF($A59="","",'Situfin serie mensual'!HA58)</f>
        <v>110.04710813600001</v>
      </c>
      <c r="F59" s="92">
        <f>IF($A59="","",'Situfin serie mensual'!HB58)</f>
        <v>45.086054021000002</v>
      </c>
      <c r="G59" s="92">
        <f>IF($A59="","",'Situfin serie mensual'!HC58)</f>
        <v>52.100748574000001</v>
      </c>
      <c r="H59" s="92">
        <f>IF($A59="","",'Situfin serie mensual'!HD58)</f>
        <v>59.144260837000004</v>
      </c>
      <c r="I59" s="92">
        <f>IF($A59="","",'Situfin serie mensual'!HE58)</f>
        <v>0</v>
      </c>
      <c r="J59" s="92">
        <f>IF($A59="","",'Situfin serie mensual'!HF58)</f>
        <v>0</v>
      </c>
      <c r="K59" s="92">
        <f>IF($A59="","",'Situfin serie mensual'!HG58)</f>
        <v>0</v>
      </c>
      <c r="L59" s="92">
        <f>IF($A59="","",'Situfin serie mensual'!HH58)</f>
        <v>0</v>
      </c>
      <c r="M59" s="92">
        <f>IF($A59="","",'Situfin serie mensual'!HI58)</f>
        <v>0</v>
      </c>
      <c r="N59" s="92">
        <f t="shared" si="1"/>
        <v>549.35477427100011</v>
      </c>
      <c r="O59" s="12"/>
      <c r="P59" s="12"/>
    </row>
    <row r="60" spans="1:16" s="93" customFormat="1" ht="12.75" x14ac:dyDescent="0.2">
      <c r="A60" s="15" t="s">
        <v>45</v>
      </c>
      <c r="B60" s="92">
        <f>IF($A60="","",'Situfin serie mensual'!GX59)</f>
        <v>497.644703252</v>
      </c>
      <c r="C60" s="92">
        <f>IF($A60="","",'Situfin serie mensual'!GY59)</f>
        <v>461.07844755899998</v>
      </c>
      <c r="D60" s="92">
        <f>IF($A60="","",'Situfin serie mensual'!GZ59)</f>
        <v>503.29528442100002</v>
      </c>
      <c r="E60" s="92">
        <f>IF($A60="","",'Situfin serie mensual'!HA59)</f>
        <v>1229.9007744839998</v>
      </c>
      <c r="F60" s="92">
        <f>IF($A60="","",'Situfin serie mensual'!HB59)</f>
        <v>669.81188811800007</v>
      </c>
      <c r="G60" s="92">
        <f>IF($A60="","",'Situfin serie mensual'!HC59)</f>
        <v>778.32101483199995</v>
      </c>
      <c r="H60" s="92">
        <f>IF($A60="","",'Situfin serie mensual'!HD59)</f>
        <v>454.23279160800007</v>
      </c>
      <c r="I60" s="92">
        <f>IF($A60="","",'Situfin serie mensual'!HE59)</f>
        <v>0</v>
      </c>
      <c r="J60" s="92">
        <f>IF($A60="","",'Situfin serie mensual'!HF59)</f>
        <v>0</v>
      </c>
      <c r="K60" s="92">
        <f>IF($A60="","",'Situfin serie mensual'!HG59)</f>
        <v>0</v>
      </c>
      <c r="L60" s="92">
        <f>IF($A60="","",'Situfin serie mensual'!HH59)</f>
        <v>0</v>
      </c>
      <c r="M60" s="92">
        <f>IF($A60="","",'Situfin serie mensual'!HI59)</f>
        <v>0</v>
      </c>
      <c r="N60" s="92">
        <f t="shared" si="1"/>
        <v>4594.2849042740008</v>
      </c>
      <c r="O60" s="12"/>
      <c r="P60" s="12"/>
    </row>
    <row r="61" spans="1:16" s="93" customFormat="1" ht="12.75" hidden="1" x14ac:dyDescent="0.2">
      <c r="A61" s="15" t="s">
        <v>84</v>
      </c>
      <c r="B61" s="92">
        <f>IF($A61="","",'Situfin serie mensual'!GX60)</f>
        <v>0</v>
      </c>
      <c r="C61" s="92">
        <f>IF($A61="","",'Situfin serie mensual'!GY60)</f>
        <v>0</v>
      </c>
      <c r="D61" s="92">
        <f>IF($A61="","",'Situfin serie mensual'!GZ60)</f>
        <v>0</v>
      </c>
      <c r="E61" s="92">
        <f>IF($A61="","",'Situfin serie mensual'!HA60)</f>
        <v>748</v>
      </c>
      <c r="F61" s="92">
        <f>IF($A61="","",'Situfin serie mensual'!HB60)</f>
        <v>164.63300000000001</v>
      </c>
      <c r="G61" s="92">
        <f>IF($A61="","",'Situfin serie mensual'!HC60)</f>
        <v>0</v>
      </c>
      <c r="H61" s="92">
        <f>IF($A61="","",'Situfin serie mensual'!HD60)</f>
        <v>0</v>
      </c>
      <c r="I61" s="92">
        <f>IF($A61="","",'Situfin serie mensual'!HE60)</f>
        <v>0</v>
      </c>
      <c r="J61" s="92">
        <f>IF($A61="","",'Situfin serie mensual'!HF60)</f>
        <v>0</v>
      </c>
      <c r="K61" s="92">
        <f>IF($A61="","",'Situfin serie mensual'!HG60)</f>
        <v>0</v>
      </c>
      <c r="L61" s="92">
        <f>IF($A61="","",'Situfin serie mensual'!HH60)</f>
        <v>0</v>
      </c>
      <c r="M61" s="92">
        <f>IF($A61="","",'Situfin serie mensual'!HI60)</f>
        <v>0</v>
      </c>
      <c r="N61" s="92">
        <f t="shared" si="1"/>
        <v>912.63300000000004</v>
      </c>
      <c r="O61" s="12"/>
      <c r="P61" s="12"/>
    </row>
    <row r="62" spans="1:16" s="93" customFormat="1" ht="12.75" hidden="1" x14ac:dyDescent="0.2">
      <c r="A62" s="15" t="s">
        <v>85</v>
      </c>
      <c r="B62" s="92">
        <f>IF($A62="","",'Situfin serie mensual'!GX61)</f>
        <v>0</v>
      </c>
      <c r="C62" s="92">
        <f>IF($A62="","",'Situfin serie mensual'!GY61)</f>
        <v>0</v>
      </c>
      <c r="D62" s="92">
        <f>IF($A62="","",'Situfin serie mensual'!GZ61)</f>
        <v>0</v>
      </c>
      <c r="E62" s="92">
        <f>IF($A62="","",'Situfin serie mensual'!HA61)</f>
        <v>31.378184999999998</v>
      </c>
      <c r="F62" s="92">
        <f>IF($A62="","",'Situfin serie mensual'!HB61)</f>
        <v>62.707299999999996</v>
      </c>
      <c r="G62" s="92">
        <f>IF($A62="","",'Situfin serie mensual'!HC61)</f>
        <v>0</v>
      </c>
      <c r="H62" s="92">
        <f>IF($A62="","",'Situfin serie mensual'!HD61)</f>
        <v>0</v>
      </c>
      <c r="I62" s="92">
        <f>IF($A62="","",'Situfin serie mensual'!HE61)</f>
        <v>0</v>
      </c>
      <c r="J62" s="92">
        <f>IF($A62="","",'Situfin serie mensual'!HF61)</f>
        <v>0</v>
      </c>
      <c r="K62" s="92">
        <f>IF($A62="","",'Situfin serie mensual'!HG61)</f>
        <v>0</v>
      </c>
      <c r="L62" s="92">
        <f>IF($A62="","",'Situfin serie mensual'!HH61)</f>
        <v>0</v>
      </c>
      <c r="M62" s="92">
        <f>IF($A62="","",'Situfin serie mensual'!HI61)</f>
        <v>0</v>
      </c>
      <c r="N62" s="92">
        <f t="shared" si="1"/>
        <v>94.085484999999991</v>
      </c>
      <c r="O62" s="12"/>
      <c r="P62" s="12"/>
    </row>
    <row r="63" spans="1:16" s="93" customFormat="1" ht="12.75" hidden="1" x14ac:dyDescent="0.2">
      <c r="A63" s="15" t="s">
        <v>86</v>
      </c>
      <c r="B63" s="92">
        <f>IF($A63="","",'Situfin serie mensual'!GX62)</f>
        <v>0</v>
      </c>
      <c r="C63" s="92">
        <f>IF($A63="","",'Situfin serie mensual'!GY62)</f>
        <v>0</v>
      </c>
      <c r="D63" s="92">
        <f>IF($A63="","",'Situfin serie mensual'!GZ62)</f>
        <v>0</v>
      </c>
      <c r="E63" s="92">
        <f>IF($A63="","",'Situfin serie mensual'!HA62)</f>
        <v>115.0473506</v>
      </c>
      <c r="F63" s="92">
        <f>IF($A63="","",'Situfin serie mensual'!HB62)</f>
        <v>115.28253269</v>
      </c>
      <c r="G63" s="92">
        <f>IF($A63="","",'Situfin serie mensual'!HC62)</f>
        <v>0</v>
      </c>
      <c r="H63" s="92">
        <f>IF($A63="","",'Situfin serie mensual'!HD62)</f>
        <v>0</v>
      </c>
      <c r="I63" s="92">
        <f>IF($A63="","",'Situfin serie mensual'!HE62)</f>
        <v>0</v>
      </c>
      <c r="J63" s="92">
        <f>IF($A63="","",'Situfin serie mensual'!HF62)</f>
        <v>0</v>
      </c>
      <c r="K63" s="92">
        <f>IF($A63="","",'Situfin serie mensual'!HG62)</f>
        <v>0</v>
      </c>
      <c r="L63" s="92">
        <f>IF($A63="","",'Situfin serie mensual'!HH62)</f>
        <v>0</v>
      </c>
      <c r="M63" s="92">
        <f>IF($A63="","",'Situfin serie mensual'!HI62)</f>
        <v>0</v>
      </c>
      <c r="N63" s="92">
        <f t="shared" si="1"/>
        <v>230.32988329</v>
      </c>
      <c r="O63" s="12"/>
      <c r="P63" s="12"/>
    </row>
    <row r="64" spans="1:16" s="93" customFormat="1" ht="12.75" hidden="1" x14ac:dyDescent="0.2">
      <c r="A64" s="15" t="s">
        <v>87</v>
      </c>
      <c r="B64" s="92">
        <f>IF($A64="","",'Situfin serie mensual'!GX63)</f>
        <v>0</v>
      </c>
      <c r="C64" s="92">
        <f>IF($A64="","",'Situfin serie mensual'!GY63)</f>
        <v>0</v>
      </c>
      <c r="D64" s="92">
        <f>IF($A64="","",'Situfin serie mensual'!GZ63)</f>
        <v>0</v>
      </c>
      <c r="E64" s="92">
        <f>IF($A64="","",'Situfin serie mensual'!HA63)</f>
        <v>106.865208341</v>
      </c>
      <c r="F64" s="92">
        <f>IF($A64="","",'Situfin serie mensual'!HB63)</f>
        <v>108.503783656</v>
      </c>
      <c r="G64" s="92">
        <f>IF($A64="","",'Situfin serie mensual'!HC63)</f>
        <v>0</v>
      </c>
      <c r="H64" s="92">
        <f>IF($A64="","",'Situfin serie mensual'!HD63)</f>
        <v>0</v>
      </c>
      <c r="I64" s="92">
        <f>IF($A64="","",'Situfin serie mensual'!HE63)</f>
        <v>0</v>
      </c>
      <c r="J64" s="92">
        <f>IF($A64="","",'Situfin serie mensual'!HF63)</f>
        <v>0</v>
      </c>
      <c r="K64" s="92">
        <f>IF($A64="","",'Situfin serie mensual'!HG63)</f>
        <v>0</v>
      </c>
      <c r="L64" s="92">
        <f>IF($A64="","",'Situfin serie mensual'!HH63)</f>
        <v>0</v>
      </c>
      <c r="M64" s="92">
        <f>IF($A64="","",'Situfin serie mensual'!HI63)</f>
        <v>0</v>
      </c>
      <c r="N64" s="92">
        <f t="shared" si="1"/>
        <v>215.36899199699999</v>
      </c>
      <c r="O64" s="12"/>
      <c r="P64" s="12"/>
    </row>
    <row r="65" spans="1:16" s="93" customFormat="1" ht="12.75" hidden="1" x14ac:dyDescent="0.2">
      <c r="A65" s="15" t="s">
        <v>88</v>
      </c>
      <c r="B65" s="92">
        <f>IF($A65="","",'Situfin serie mensual'!GX64)</f>
        <v>497.644703252</v>
      </c>
      <c r="C65" s="92">
        <f>IF($A65="","",'Situfin serie mensual'!GY64)</f>
        <v>461.07844755899998</v>
      </c>
      <c r="D65" s="92">
        <f>IF($A65="","",'Situfin serie mensual'!GZ64)</f>
        <v>503.29528442100002</v>
      </c>
      <c r="E65" s="92">
        <f>IF($A65="","",'Situfin serie mensual'!HA64)</f>
        <v>228.61003054299988</v>
      </c>
      <c r="F65" s="92">
        <f>IF($A65="","",'Situfin serie mensual'!HB64)</f>
        <v>218.68527177200008</v>
      </c>
      <c r="G65" s="92">
        <f>IF($A65="","",'Situfin serie mensual'!HC64)</f>
        <v>778.32101483199995</v>
      </c>
      <c r="H65" s="92">
        <f>IF($A65="","",'Situfin serie mensual'!HD64)</f>
        <v>454.23279160800007</v>
      </c>
      <c r="I65" s="92">
        <f>IF($A65="","",'Situfin serie mensual'!HE64)</f>
        <v>0</v>
      </c>
      <c r="J65" s="92">
        <f>IF($A65="","",'Situfin serie mensual'!HF64)</f>
        <v>0</v>
      </c>
      <c r="K65" s="92">
        <f>IF($A65="","",'Situfin serie mensual'!HG64)</f>
        <v>0</v>
      </c>
      <c r="L65" s="92">
        <f>IF($A65="","",'Situfin serie mensual'!HH64)</f>
        <v>0</v>
      </c>
      <c r="M65" s="92">
        <f>IF($A65="","",'Situfin serie mensual'!HI64)</f>
        <v>0</v>
      </c>
      <c r="N65" s="92">
        <f t="shared" si="1"/>
        <v>3141.8675439870003</v>
      </c>
      <c r="O65" s="12"/>
      <c r="P65" s="12"/>
    </row>
    <row r="66" spans="1:16" s="93" customFormat="1" ht="12.75" x14ac:dyDescent="0.2">
      <c r="A66" s="15" t="s">
        <v>46</v>
      </c>
      <c r="B66" s="92">
        <f>IF($A66="","",'Situfin serie mensual'!GX65)</f>
        <v>41.243180448000004</v>
      </c>
      <c r="C66" s="92">
        <f>IF($A66="","",'Situfin serie mensual'!GY65)</f>
        <v>41.754725809999996</v>
      </c>
      <c r="D66" s="92">
        <f>IF($A66="","",'Situfin serie mensual'!GZ65)</f>
        <v>235.92106307100002</v>
      </c>
      <c r="E66" s="92">
        <f>IF($A66="","",'Situfin serie mensual'!HA65)</f>
        <v>69.079582385999998</v>
      </c>
      <c r="F66" s="92">
        <f>IF($A66="","",'Situfin serie mensual'!HB65)</f>
        <v>37.462054514000002</v>
      </c>
      <c r="G66" s="92">
        <f>IF($A66="","",'Situfin serie mensual'!HC65)</f>
        <v>48.365206979</v>
      </c>
      <c r="H66" s="92">
        <f>IF($A66="","",'Situfin serie mensual'!HD65)</f>
        <v>377.46767568700005</v>
      </c>
      <c r="I66" s="92">
        <f>IF($A66="","",'Situfin serie mensual'!HE65)</f>
        <v>0</v>
      </c>
      <c r="J66" s="92">
        <f>IF($A66="","",'Situfin serie mensual'!HF65)</f>
        <v>0</v>
      </c>
      <c r="K66" s="92">
        <f>IF($A66="","",'Situfin serie mensual'!HG65)</f>
        <v>0</v>
      </c>
      <c r="L66" s="92">
        <f>IF($A66="","",'Situfin serie mensual'!HH65)</f>
        <v>0</v>
      </c>
      <c r="M66" s="92">
        <f>IF($A66="","",'Situfin serie mensual'!HI65)</f>
        <v>0</v>
      </c>
      <c r="N66" s="92">
        <f t="shared" si="1"/>
        <v>851.293488895</v>
      </c>
      <c r="O66" s="12"/>
      <c r="P66" s="12"/>
    </row>
    <row r="67" spans="1:16" s="93" customFormat="1" ht="12.75" hidden="1" x14ac:dyDescent="0.2">
      <c r="A67" s="15" t="s">
        <v>89</v>
      </c>
      <c r="B67" s="92">
        <f>IF($A67="","",'Situfin serie mensual'!GX66)</f>
        <v>0</v>
      </c>
      <c r="C67" s="92">
        <f>IF($A67="","",'Situfin serie mensual'!GY66)</f>
        <v>0</v>
      </c>
      <c r="D67" s="92">
        <f>IF($A67="","",'Situfin serie mensual'!GZ66)</f>
        <v>160</v>
      </c>
      <c r="E67" s="92">
        <f>IF($A67="","",'Situfin serie mensual'!HA66)</f>
        <v>4.7389999999999999</v>
      </c>
      <c r="F67" s="92">
        <f>IF($A67="","",'Situfin serie mensual'!HB66)</f>
        <v>0</v>
      </c>
      <c r="G67" s="92">
        <f>IF($A67="","",'Situfin serie mensual'!HC66)</f>
        <v>0</v>
      </c>
      <c r="H67" s="92">
        <f>IF($A67="","",'Situfin serie mensual'!HD66)</f>
        <v>0</v>
      </c>
      <c r="I67" s="92">
        <f>IF($A67="","",'Situfin serie mensual'!HE66)</f>
        <v>0</v>
      </c>
      <c r="J67" s="92">
        <f>IF($A67="","",'Situfin serie mensual'!HF66)</f>
        <v>0</v>
      </c>
      <c r="K67" s="92">
        <f>IF($A67="","",'Situfin serie mensual'!HG66)</f>
        <v>0</v>
      </c>
      <c r="L67" s="92">
        <f>IF($A67="","",'Situfin serie mensual'!HH66)</f>
        <v>0</v>
      </c>
      <c r="M67" s="92">
        <f>IF($A67="","",'Situfin serie mensual'!HI66)</f>
        <v>0</v>
      </c>
      <c r="N67" s="92">
        <f t="shared" si="1"/>
        <v>164.739</v>
      </c>
      <c r="O67" s="12"/>
      <c r="P67" s="12"/>
    </row>
    <row r="68" spans="1:16" s="93" customFormat="1" ht="12.75" hidden="1" x14ac:dyDescent="0.2">
      <c r="A68" s="15" t="s">
        <v>90</v>
      </c>
      <c r="B68" s="92">
        <f>IF($A68="","",'Situfin serie mensual'!GX67)</f>
        <v>41.243180448000004</v>
      </c>
      <c r="C68" s="92">
        <f>IF($A68="","",'Situfin serie mensual'!GY67)</f>
        <v>41.754725809999996</v>
      </c>
      <c r="D68" s="92">
        <f>IF($A68="","",'Situfin serie mensual'!GZ67)</f>
        <v>75.92106307100002</v>
      </c>
      <c r="E68" s="92">
        <f>IF($A68="","",'Situfin serie mensual'!HA67)</f>
        <v>64.340582385999994</v>
      </c>
      <c r="F68" s="92">
        <f>IF($A68="","",'Situfin serie mensual'!HB67)</f>
        <v>37.462054514000002</v>
      </c>
      <c r="G68" s="92">
        <f>IF($A68="","",'Situfin serie mensual'!HC67)</f>
        <v>48.365206979</v>
      </c>
      <c r="H68" s="92">
        <f>IF($A68="","",'Situfin serie mensual'!HD67)</f>
        <v>377.46767568700005</v>
      </c>
      <c r="I68" s="92">
        <f>IF($A68="","",'Situfin serie mensual'!HE67)</f>
        <v>0</v>
      </c>
      <c r="J68" s="92">
        <f>IF($A68="","",'Situfin serie mensual'!HF67)</f>
        <v>0</v>
      </c>
      <c r="K68" s="92">
        <f>IF($A68="","",'Situfin serie mensual'!HG67)</f>
        <v>0</v>
      </c>
      <c r="L68" s="92">
        <f>IF($A68="","",'Situfin serie mensual'!HH67)</f>
        <v>0</v>
      </c>
      <c r="M68" s="92">
        <f>IF($A68="","",'Situfin serie mensual'!HI67)</f>
        <v>0</v>
      </c>
      <c r="N68" s="92">
        <f t="shared" si="1"/>
        <v>686.55448889500008</v>
      </c>
      <c r="O68" s="12"/>
      <c r="P68" s="12"/>
    </row>
    <row r="69" spans="1:16" s="93" customFormat="1" ht="12.75" customHeight="1" x14ac:dyDescent="0.2">
      <c r="A69" s="15" t="s">
        <v>47</v>
      </c>
      <c r="B69" s="92">
        <f>IF($A69="","",'Situfin serie mensual'!GX68)</f>
        <v>18.764249133</v>
      </c>
      <c r="C69" s="92">
        <f>IF($A69="","",'Situfin serie mensual'!GY68)</f>
        <v>14.657161009999999</v>
      </c>
      <c r="D69" s="92">
        <f>IF($A69="","",'Situfin serie mensual'!GZ68)</f>
        <v>189.01965766400002</v>
      </c>
      <c r="E69" s="92">
        <f>IF($A69="","",'Situfin serie mensual'!HA68)</f>
        <v>19.305537243000003</v>
      </c>
      <c r="F69" s="92">
        <f>IF($A69="","",'Situfin serie mensual'!HB68)</f>
        <v>10.407426337</v>
      </c>
      <c r="G69" s="92">
        <f>IF($A69="","",'Situfin serie mensual'!HC68)</f>
        <v>18.845349406</v>
      </c>
      <c r="H69" s="92">
        <f>IF($A69="","",'Situfin serie mensual'!HD68)</f>
        <v>24.548681719999998</v>
      </c>
      <c r="I69" s="92">
        <f>IF($A69="","",'Situfin serie mensual'!HE68)</f>
        <v>0</v>
      </c>
      <c r="J69" s="92">
        <f>IF($A69="","",'Situfin serie mensual'!HF68)</f>
        <v>0</v>
      </c>
      <c r="K69" s="92">
        <f>IF($A69="","",'Situfin serie mensual'!HG68)</f>
        <v>0</v>
      </c>
      <c r="L69" s="92">
        <f>IF($A69="","",'Situfin serie mensual'!HH68)</f>
        <v>0</v>
      </c>
      <c r="M69" s="92">
        <f>IF($A69="","",'Situfin serie mensual'!HI68)</f>
        <v>0</v>
      </c>
      <c r="N69" s="92">
        <f t="shared" si="1"/>
        <v>295.54806251300005</v>
      </c>
      <c r="O69" s="12"/>
      <c r="P69" s="12"/>
    </row>
    <row r="70" spans="1:16" s="93" customFormat="1" ht="25.5" customHeight="1" x14ac:dyDescent="0.2">
      <c r="A70" s="35" t="s">
        <v>48</v>
      </c>
      <c r="B70" s="92">
        <f>IF($A70="","",'Situfin serie mensual'!GX69)</f>
        <v>5</v>
      </c>
      <c r="C70" s="92">
        <f>IF($A70="","",'Situfin serie mensual'!GY69)</f>
        <v>2.4363447000000003</v>
      </c>
      <c r="D70" s="92">
        <f>IF($A70="","",'Situfin serie mensual'!GZ69)</f>
        <v>167</v>
      </c>
      <c r="E70" s="92">
        <f>IF($A70="","",'Situfin serie mensual'!HA69)</f>
        <v>6.2526553000000007</v>
      </c>
      <c r="F70" s="92">
        <f>IF($A70="","",'Situfin serie mensual'!HB69)</f>
        <v>3</v>
      </c>
      <c r="G70" s="92">
        <f>IF($A70="","",'Situfin serie mensual'!HC69)</f>
        <v>3.3450000000000002</v>
      </c>
      <c r="H70" s="92">
        <f>IF($A70="","",'Situfin serie mensual'!HD69)</f>
        <v>3.0049999999999999</v>
      </c>
      <c r="I70" s="92">
        <f>IF($A70="","",'Situfin serie mensual'!HE69)</f>
        <v>0</v>
      </c>
      <c r="J70" s="92">
        <f>IF($A70="","",'Situfin serie mensual'!HF69)</f>
        <v>0</v>
      </c>
      <c r="K70" s="92">
        <f>IF($A70="","",'Situfin serie mensual'!HG69)</f>
        <v>0</v>
      </c>
      <c r="L70" s="92">
        <f>IF($A70="","",'Situfin serie mensual'!HH69)</f>
        <v>0</v>
      </c>
      <c r="M70" s="92">
        <f>IF($A70="","",'Situfin serie mensual'!HI69)</f>
        <v>0</v>
      </c>
      <c r="N70" s="92">
        <f t="shared" si="1"/>
        <v>190.03900000000002</v>
      </c>
      <c r="O70" s="12"/>
      <c r="P70" s="12"/>
    </row>
    <row r="71" spans="1:16" s="93" customFormat="1" ht="12.75" customHeight="1" x14ac:dyDescent="0.2">
      <c r="A71" s="35" t="s">
        <v>49</v>
      </c>
      <c r="B71" s="92">
        <f>IF($A71="","",'Situfin serie mensual'!GX70)</f>
        <v>9.3737218999999996</v>
      </c>
      <c r="C71" s="92">
        <f>IF($A71="","",'Situfin serie mensual'!GY70)</f>
        <v>6.0894722739999994</v>
      </c>
      <c r="D71" s="92">
        <f>IF($A71="","",'Situfin serie mensual'!GZ70)</f>
        <v>9.487838009999999</v>
      </c>
      <c r="E71" s="92">
        <f>IF($A71="","",'Situfin serie mensual'!HA70)</f>
        <v>7.3426401859999988</v>
      </c>
      <c r="F71" s="92">
        <f>IF($A71="","",'Situfin serie mensual'!HB70)</f>
        <v>3.1594064259999999</v>
      </c>
      <c r="G71" s="92">
        <f>IF($A71="","",'Situfin serie mensual'!HC70)</f>
        <v>9.1438699280000009</v>
      </c>
      <c r="H71" s="92">
        <f>IF($A71="","",'Situfin serie mensual'!HD70)</f>
        <v>8.631641063</v>
      </c>
      <c r="I71" s="92">
        <f>IF($A71="","",'Situfin serie mensual'!HE70)</f>
        <v>0</v>
      </c>
      <c r="J71" s="92">
        <f>IF($A71="","",'Situfin serie mensual'!HF70)</f>
        <v>0</v>
      </c>
      <c r="K71" s="92">
        <f>IF($A71="","",'Situfin serie mensual'!HG70)</f>
        <v>0</v>
      </c>
      <c r="L71" s="92">
        <f>IF($A71="","",'Situfin serie mensual'!HH70)</f>
        <v>0</v>
      </c>
      <c r="M71" s="92">
        <f>IF($A71="","",'Situfin serie mensual'!HI70)</f>
        <v>0</v>
      </c>
      <c r="N71" s="92">
        <f t="shared" si="1"/>
        <v>53.22858978699999</v>
      </c>
      <c r="O71" s="12"/>
      <c r="P71" s="12"/>
    </row>
    <row r="72" spans="1:16" s="93" customFormat="1" ht="25.5" customHeight="1" x14ac:dyDescent="0.2">
      <c r="A72" s="35" t="s">
        <v>50</v>
      </c>
      <c r="B72" s="92">
        <f>IF($A72="","",'Situfin serie mensual'!GX71)</f>
        <v>0</v>
      </c>
      <c r="C72" s="92">
        <f>IF($A72="","",'Situfin serie mensual'!GY71)</f>
        <v>1.8450781360000001</v>
      </c>
      <c r="D72" s="92">
        <f>IF($A72="","",'Situfin serie mensual'!GZ71)</f>
        <v>0</v>
      </c>
      <c r="E72" s="92">
        <f>IF($A72="","",'Situfin serie mensual'!HA71)</f>
        <v>3.0983894810000003</v>
      </c>
      <c r="F72" s="92">
        <f>IF($A72="","",'Situfin serie mensual'!HB71)</f>
        <v>5.5913407999999998E-2</v>
      </c>
      <c r="G72" s="92">
        <f>IF($A72="","",'Situfin serie mensual'!HC71)</f>
        <v>1.8824019029999999</v>
      </c>
      <c r="H72" s="92">
        <f>IF($A72="","",'Situfin serie mensual'!HD71)</f>
        <v>4.855034045</v>
      </c>
      <c r="I72" s="92">
        <f>IF($A72="","",'Situfin serie mensual'!HE71)</f>
        <v>0</v>
      </c>
      <c r="J72" s="92">
        <f>IF($A72="","",'Situfin serie mensual'!HF71)</f>
        <v>0</v>
      </c>
      <c r="K72" s="92">
        <f>IF($A72="","",'Situfin serie mensual'!HG71)</f>
        <v>0</v>
      </c>
      <c r="L72" s="92">
        <f>IF($A72="","",'Situfin serie mensual'!HH71)</f>
        <v>0</v>
      </c>
      <c r="M72" s="92">
        <f>IF($A72="","",'Situfin serie mensual'!HI71)</f>
        <v>0</v>
      </c>
      <c r="N72" s="92">
        <f t="shared" si="1"/>
        <v>11.736816973</v>
      </c>
      <c r="O72" s="12"/>
      <c r="P72" s="12"/>
    </row>
    <row r="73" spans="1:16" s="93" customFormat="1" ht="12.75" customHeight="1" x14ac:dyDescent="0.2">
      <c r="A73" s="15" t="s">
        <v>51</v>
      </c>
      <c r="B73" s="92">
        <f>IF($A73="","",'Situfin serie mensual'!GX72)</f>
        <v>1.2874739369999999</v>
      </c>
      <c r="C73" s="92">
        <f>IF($A73="","",'Situfin serie mensual'!GY72)</f>
        <v>1.7540126039999999</v>
      </c>
      <c r="D73" s="92">
        <f>IF($A73="","",'Situfin serie mensual'!GZ72)</f>
        <v>9.8645663579999994</v>
      </c>
      <c r="E73" s="92">
        <f>IF($A73="","",'Situfin serie mensual'!HA72)</f>
        <v>0.58592898000000004</v>
      </c>
      <c r="F73" s="92">
        <f>IF($A73="","",'Situfin serie mensual'!HB72)</f>
        <v>1.791183207</v>
      </c>
      <c r="G73" s="92">
        <f>IF($A73="","",'Situfin serie mensual'!HC72)</f>
        <v>1.6021542790000001</v>
      </c>
      <c r="H73" s="92">
        <f>IF($A73="","",'Situfin serie mensual'!HD72)</f>
        <v>5.5557533160000006</v>
      </c>
      <c r="I73" s="92">
        <f>IF($A73="","",'Situfin serie mensual'!HE72)</f>
        <v>0</v>
      </c>
      <c r="J73" s="92">
        <f>IF($A73="","",'Situfin serie mensual'!HF72)</f>
        <v>0</v>
      </c>
      <c r="K73" s="92">
        <f>IF($A73="","",'Situfin serie mensual'!HG72)</f>
        <v>0</v>
      </c>
      <c r="L73" s="92">
        <f>IF($A73="","",'Situfin serie mensual'!HH72)</f>
        <v>0</v>
      </c>
      <c r="M73" s="92">
        <f>IF($A73="","",'Situfin serie mensual'!HI72)</f>
        <v>0</v>
      </c>
      <c r="N73" s="92">
        <f t="shared" si="1"/>
        <v>22.441072680999998</v>
      </c>
      <c r="O73" s="12"/>
      <c r="P73" s="12"/>
    </row>
    <row r="74" spans="1:16" s="93" customFormat="1" ht="12.75" customHeight="1" x14ac:dyDescent="0.2">
      <c r="A74" s="15" t="s">
        <v>52</v>
      </c>
      <c r="B74" s="92">
        <f>IF($A74="","",'Situfin serie mensual'!GX73)</f>
        <v>3.1030532960000001</v>
      </c>
      <c r="C74" s="92">
        <f>IF($A74="","",'Situfin serie mensual'!GY73)</f>
        <v>2.5322532959999999</v>
      </c>
      <c r="D74" s="92">
        <f>IF($A74="","",'Situfin serie mensual'!GZ73)</f>
        <v>2.6672532959999997</v>
      </c>
      <c r="E74" s="92">
        <f>IF($A74="","",'Situfin serie mensual'!HA73)</f>
        <v>2.0259232959999998</v>
      </c>
      <c r="F74" s="92">
        <f>IF($A74="","",'Situfin serie mensual'!HB73)</f>
        <v>2.4009232959999998</v>
      </c>
      <c r="G74" s="92">
        <f>IF($A74="","",'Situfin serie mensual'!HC73)</f>
        <v>2.8719232959999998</v>
      </c>
      <c r="H74" s="92">
        <f>IF($A74="","",'Situfin serie mensual'!HD73)</f>
        <v>2.5012532959999998</v>
      </c>
      <c r="I74" s="92">
        <f>IF($A74="","",'Situfin serie mensual'!HE73)</f>
        <v>0</v>
      </c>
      <c r="J74" s="92">
        <f>IF($A74="","",'Situfin serie mensual'!HF73)</f>
        <v>0</v>
      </c>
      <c r="K74" s="92">
        <f>IF($A74="","",'Situfin serie mensual'!HG73)</f>
        <v>0</v>
      </c>
      <c r="L74" s="92">
        <f>IF($A74="","",'Situfin serie mensual'!HH73)</f>
        <v>0</v>
      </c>
      <c r="M74" s="92">
        <f>IF($A74="","",'Situfin serie mensual'!HI73)</f>
        <v>0</v>
      </c>
      <c r="N74" s="92">
        <f t="shared" si="1"/>
        <v>18.102583072000002</v>
      </c>
      <c r="O74" s="12"/>
      <c r="P74" s="12"/>
    </row>
    <row r="75" spans="1:16" s="93" customFormat="1" ht="12.75" customHeight="1" x14ac:dyDescent="0.2">
      <c r="A75" s="15" t="s">
        <v>141</v>
      </c>
      <c r="B75" s="92">
        <f>IF($A75="","",'Situfin serie mensual'!GX74)</f>
        <v>22.478931315000001</v>
      </c>
      <c r="C75" s="92">
        <f>IF($A75="","",'Situfin serie mensual'!GY74)</f>
        <v>27.097564800000001</v>
      </c>
      <c r="D75" s="92">
        <f>IF($A75="","",'Situfin serie mensual'!GZ74)</f>
        <v>46.901405406999999</v>
      </c>
      <c r="E75" s="92">
        <f>IF($A75="","",'Situfin serie mensual'!HA74)</f>
        <v>49.774045143000002</v>
      </c>
      <c r="F75" s="92">
        <f>IF($A75="","",'Situfin serie mensual'!HB74)</f>
        <v>27.054628176999998</v>
      </c>
      <c r="G75" s="92">
        <f>IF($A75="","",'Situfin serie mensual'!HC74)</f>
        <v>29.519857572999999</v>
      </c>
      <c r="H75" s="92">
        <f>IF($A75="","",'Situfin serie mensual'!HD74)</f>
        <v>352.91899396700006</v>
      </c>
      <c r="I75" s="92">
        <f>IF($A75="","",'Situfin serie mensual'!HE74)</f>
        <v>0</v>
      </c>
      <c r="J75" s="92">
        <f>IF($A75="","",'Situfin serie mensual'!HF74)</f>
        <v>0</v>
      </c>
      <c r="K75" s="92">
        <f>IF($A75="","",'Situfin serie mensual'!HG74)</f>
        <v>0</v>
      </c>
      <c r="L75" s="92">
        <f>IF($A75="","",'Situfin serie mensual'!HH74)</f>
        <v>0</v>
      </c>
      <c r="M75" s="92">
        <f>IF($A75="","",'Situfin serie mensual'!HI74)</f>
        <v>0</v>
      </c>
      <c r="N75" s="92">
        <f t="shared" si="1"/>
        <v>555.74542638200001</v>
      </c>
      <c r="O75" s="12"/>
      <c r="P75" s="12"/>
    </row>
    <row r="76" spans="1:16" s="93" customFormat="1" ht="12.75" customHeight="1" x14ac:dyDescent="0.2">
      <c r="A76" s="15" t="s">
        <v>54</v>
      </c>
      <c r="B76" s="92">
        <f>IF($A76="","",'Situfin serie mensual'!GX75)</f>
        <v>22.478931315000001</v>
      </c>
      <c r="C76" s="92">
        <f>IF($A76="","",'Situfin serie mensual'!GY75)</f>
        <v>27.097564800000001</v>
      </c>
      <c r="D76" s="92">
        <f>IF($A76="","",'Situfin serie mensual'!GZ75)</f>
        <v>46.901405406999999</v>
      </c>
      <c r="E76" s="92">
        <f>IF($A76="","",'Situfin serie mensual'!HA75)</f>
        <v>49.774045143000002</v>
      </c>
      <c r="F76" s="92">
        <f>IF($A76="","",'Situfin serie mensual'!HB75)</f>
        <v>27.054628176999998</v>
      </c>
      <c r="G76" s="92">
        <f>IF($A76="","",'Situfin serie mensual'!HC75)</f>
        <v>29.519857572999999</v>
      </c>
      <c r="H76" s="92">
        <f>IF($A76="","",'Situfin serie mensual'!HD75)</f>
        <v>27.486033716000005</v>
      </c>
      <c r="I76" s="92">
        <f>IF($A76="","",'Situfin serie mensual'!HE75)</f>
        <v>0</v>
      </c>
      <c r="J76" s="92">
        <f>IF($A76="","",'Situfin serie mensual'!HF75)</f>
        <v>0</v>
      </c>
      <c r="K76" s="92">
        <f>IF($A76="","",'Situfin serie mensual'!HG75)</f>
        <v>0</v>
      </c>
      <c r="L76" s="92">
        <f>IF($A76="","",'Situfin serie mensual'!HH75)</f>
        <v>0</v>
      </c>
      <c r="M76" s="92">
        <f>IF($A76="","",'Situfin serie mensual'!HI75)</f>
        <v>0</v>
      </c>
      <c r="N76" s="92">
        <f t="shared" si="1"/>
        <v>230.31246613099998</v>
      </c>
      <c r="O76" s="12"/>
      <c r="P76" s="12"/>
    </row>
    <row r="77" spans="1:16" s="93" customFormat="1" ht="12.75" customHeight="1" x14ac:dyDescent="0.2">
      <c r="A77" s="15" t="s">
        <v>55</v>
      </c>
      <c r="B77" s="92">
        <f>IF($A77="","",'Situfin serie mensual'!GX76)</f>
        <v>0</v>
      </c>
      <c r="C77" s="92">
        <f>IF($A77="","",'Situfin serie mensual'!GY76)</f>
        <v>0</v>
      </c>
      <c r="D77" s="92">
        <f>IF($A77="","",'Situfin serie mensual'!GZ76)</f>
        <v>0</v>
      </c>
      <c r="E77" s="92">
        <f>IF($A77="","",'Situfin serie mensual'!HA76)</f>
        <v>0</v>
      </c>
      <c r="F77" s="92">
        <f>IF($A77="","",'Situfin serie mensual'!HB76)</f>
        <v>0</v>
      </c>
      <c r="G77" s="92">
        <f>IF($A77="","",'Situfin serie mensual'!HC76)</f>
        <v>0</v>
      </c>
      <c r="H77" s="92">
        <f>IF($A77="","",'Situfin serie mensual'!HD76)</f>
        <v>0</v>
      </c>
      <c r="I77" s="92">
        <f>IF($A77="","",'Situfin serie mensual'!HE76)</f>
        <v>0</v>
      </c>
      <c r="J77" s="92">
        <f>IF($A77="","",'Situfin serie mensual'!HF76)</f>
        <v>0</v>
      </c>
      <c r="K77" s="92">
        <f>IF($A77="","",'Situfin serie mensual'!HG76)</f>
        <v>0</v>
      </c>
      <c r="L77" s="92">
        <f>IF($A77="","",'Situfin serie mensual'!HH76)</f>
        <v>0</v>
      </c>
      <c r="M77" s="92">
        <f>IF($A77="","",'Situfin serie mensual'!HI76)</f>
        <v>0</v>
      </c>
      <c r="N77" s="92">
        <f t="shared" si="1"/>
        <v>0</v>
      </c>
      <c r="O77" s="12"/>
      <c r="P77" s="12"/>
    </row>
    <row r="78" spans="1:16" s="93" customFormat="1" ht="12.75" customHeight="1" x14ac:dyDescent="0.2">
      <c r="A78" s="15" t="s">
        <v>56</v>
      </c>
      <c r="B78" s="92">
        <f>IF($A78="","",'Situfin serie mensual'!GX77)</f>
        <v>0</v>
      </c>
      <c r="C78" s="92">
        <f>IF($A78="","",'Situfin serie mensual'!GY77)</f>
        <v>0</v>
      </c>
      <c r="D78" s="92">
        <f>IF($A78="","",'Situfin serie mensual'!GZ77)</f>
        <v>0</v>
      </c>
      <c r="E78" s="92">
        <f>IF($A78="","",'Situfin serie mensual'!HA77)</f>
        <v>0</v>
      </c>
      <c r="F78" s="92">
        <f>IF($A78="","",'Situfin serie mensual'!HB77)</f>
        <v>0</v>
      </c>
      <c r="G78" s="92">
        <f>IF($A78="","",'Situfin serie mensual'!HC77)</f>
        <v>0</v>
      </c>
      <c r="H78" s="92">
        <f>IF($A78="","",'Situfin serie mensual'!HD77)</f>
        <v>325.432960251</v>
      </c>
      <c r="I78" s="92">
        <f>IF($A78="","",'Situfin serie mensual'!HE77)</f>
        <v>0</v>
      </c>
      <c r="J78" s="92">
        <f>IF($A78="","",'Situfin serie mensual'!HF77)</f>
        <v>0</v>
      </c>
      <c r="K78" s="92">
        <f>IF($A78="","",'Situfin serie mensual'!HG77)</f>
        <v>0</v>
      </c>
      <c r="L78" s="92">
        <f>IF($A78="","",'Situfin serie mensual'!HH77)</f>
        <v>0</v>
      </c>
      <c r="M78" s="92">
        <f>IF($A78="","",'Situfin serie mensual'!HI77)</f>
        <v>0</v>
      </c>
      <c r="N78" s="92">
        <f t="shared" si="1"/>
        <v>325.432960251</v>
      </c>
      <c r="O78" s="12"/>
      <c r="P78" s="12"/>
    </row>
    <row r="79" spans="1:16" s="93" customFormat="1" ht="7.5" customHeight="1" x14ac:dyDescent="0.2">
      <c r="A79" s="15"/>
      <c r="B79" s="92" t="str">
        <f>IF($A79="","",'Situfin serie mensual'!GX78)</f>
        <v/>
      </c>
      <c r="C79" s="92" t="str">
        <f>IF($A79="","",'Situfin serie mensual'!GY78)</f>
        <v/>
      </c>
      <c r="D79" s="92" t="str">
        <f>IF($A79="","",'Situfin serie mensual'!GZ78)</f>
        <v/>
      </c>
      <c r="E79" s="92" t="str">
        <f>IF($A79="","",'Situfin serie mensual'!HA78)</f>
        <v/>
      </c>
      <c r="F79" s="92" t="str">
        <f>IF($A79="","",'Situfin serie mensual'!HB78)</f>
        <v/>
      </c>
      <c r="G79" s="92" t="str">
        <f>IF($A79="","",'Situfin serie mensual'!HC78)</f>
        <v/>
      </c>
      <c r="H79" s="92" t="str">
        <f>IF($A79="","",'Situfin serie mensual'!HD78)</f>
        <v/>
      </c>
      <c r="I79" s="92" t="str">
        <f>IF($A79="","",'Situfin serie mensual'!HE78)</f>
        <v/>
      </c>
      <c r="J79" s="92" t="str">
        <f>IF($A79="","",'Situfin serie mensual'!HF78)</f>
        <v/>
      </c>
      <c r="K79" s="92" t="str">
        <f>IF($A79="","",'Situfin serie mensual'!HG78)</f>
        <v/>
      </c>
      <c r="L79" s="92" t="str">
        <f>IF($A79="","",'Situfin serie mensual'!HH78)</f>
        <v/>
      </c>
      <c r="M79" s="92" t="str">
        <f>IF($A79="","",'Situfin serie mensual'!HI78)</f>
        <v/>
      </c>
      <c r="N79" s="92"/>
      <c r="O79" s="12"/>
      <c r="P79" s="12"/>
    </row>
    <row r="80" spans="1:16" s="93" customFormat="1" ht="13.5" x14ac:dyDescent="0.25">
      <c r="A80" s="100" t="s">
        <v>57</v>
      </c>
      <c r="B80" s="101">
        <f>IF($A80="","",'Situfin serie mensual'!GX79)</f>
        <v>122.85454824699991</v>
      </c>
      <c r="C80" s="101">
        <f>IF($A80="","",'Situfin serie mensual'!GY79)</f>
        <v>93.400280959000611</v>
      </c>
      <c r="D80" s="101">
        <f>IF($A80="","",'Situfin serie mensual'!GZ79)</f>
        <v>-496.41882633700016</v>
      </c>
      <c r="E80" s="101">
        <f>IF($A80="","",'Situfin serie mensual'!HA79)</f>
        <v>-1734.4812734090006</v>
      </c>
      <c r="F80" s="101">
        <f>IF($A80="","",'Situfin serie mensual'!HB79)</f>
        <v>-664.74275077000038</v>
      </c>
      <c r="G80" s="101">
        <f>IF($A80="","",'Situfin serie mensual'!HC79)</f>
        <v>-214.5499046409991</v>
      </c>
      <c r="H80" s="101">
        <f>IF($A80="","",'Situfin serie mensual'!HD79)</f>
        <v>-281.75433703399949</v>
      </c>
      <c r="I80" s="101">
        <f>IF($A80="","",'Situfin serie mensual'!HE79)</f>
        <v>0</v>
      </c>
      <c r="J80" s="101">
        <f>IF($A80="","",'Situfin serie mensual'!HF79)</f>
        <v>0</v>
      </c>
      <c r="K80" s="101">
        <f>IF($A80="","",'Situfin serie mensual'!HG79)</f>
        <v>0</v>
      </c>
      <c r="L80" s="101">
        <f>IF($A80="","",'Situfin serie mensual'!HH79)</f>
        <v>0</v>
      </c>
      <c r="M80" s="101">
        <f>IF($A80="","",'Situfin serie mensual'!HI79)</f>
        <v>0</v>
      </c>
      <c r="N80" s="101">
        <f>+SUM(B80:M80)</f>
        <v>-3175.6922629849992</v>
      </c>
      <c r="O80" s="12"/>
      <c r="P80" s="12"/>
    </row>
    <row r="81" spans="1:18" s="93" customFormat="1" ht="7.5" customHeight="1" x14ac:dyDescent="0.2">
      <c r="A81" s="87"/>
      <c r="B81" s="90" t="str">
        <f>IF($A81="","",'Situfin serie mensual'!GX80)</f>
        <v/>
      </c>
      <c r="C81" s="90" t="str">
        <f>IF($A81="","",'Situfin serie mensual'!GY80)</f>
        <v/>
      </c>
      <c r="D81" s="90" t="str">
        <f>IF($A81="","",'Situfin serie mensual'!GZ80)</f>
        <v/>
      </c>
      <c r="E81" s="90" t="str">
        <f>IF($A81="","",'Situfin serie mensual'!HA80)</f>
        <v/>
      </c>
      <c r="F81" s="90" t="str">
        <f>IF($A81="","",'Situfin serie mensual'!HB80)</f>
        <v/>
      </c>
      <c r="G81" s="90" t="str">
        <f>IF($A81="","",'Situfin serie mensual'!HC80)</f>
        <v/>
      </c>
      <c r="H81" s="90" t="str">
        <f>IF($A81="","",'Situfin serie mensual'!HD80)</f>
        <v/>
      </c>
      <c r="I81" s="90" t="str">
        <f>IF($A81="","",'Situfin serie mensual'!HE80)</f>
        <v/>
      </c>
      <c r="J81" s="90" t="str">
        <f>IF($A81="","",'Situfin serie mensual'!HF80)</f>
        <v/>
      </c>
      <c r="K81" s="90" t="str">
        <f>IF($A81="","",'Situfin serie mensual'!HG80)</f>
        <v/>
      </c>
      <c r="L81" s="90" t="str">
        <f>IF($A81="","",'Situfin serie mensual'!HH80)</f>
        <v/>
      </c>
      <c r="M81" s="90" t="str">
        <f>IF($A81="","",'Situfin serie mensual'!HI80)</f>
        <v/>
      </c>
      <c r="N81" s="96"/>
      <c r="O81" s="12"/>
      <c r="P81" s="12"/>
    </row>
    <row r="82" spans="1:18" s="12" customFormat="1" ht="6.75" customHeight="1" x14ac:dyDescent="0.2">
      <c r="A82" s="87"/>
      <c r="B82" s="96" t="str">
        <f>IF($A82="","",'Situfin serie mensual'!GX81)</f>
        <v/>
      </c>
      <c r="C82" s="96" t="str">
        <f>IF($A82="","",'Situfin serie mensual'!GY81)</f>
        <v/>
      </c>
      <c r="D82" s="96" t="str">
        <f>IF($A82="","",'Situfin serie mensual'!GZ81)</f>
        <v/>
      </c>
      <c r="E82" s="96" t="str">
        <f>IF($A82="","",'Situfin serie mensual'!HA81)</f>
        <v/>
      </c>
      <c r="F82" s="96" t="str">
        <f>IF($A82="","",'Situfin serie mensual'!HB81)</f>
        <v/>
      </c>
      <c r="G82" s="96" t="str">
        <f>IF($A82="","",'Situfin serie mensual'!HC81)</f>
        <v/>
      </c>
      <c r="H82" s="96" t="str">
        <f>IF($A82="","",'Situfin serie mensual'!HD81)</f>
        <v/>
      </c>
      <c r="I82" s="96" t="str">
        <f>IF($A82="","",'Situfin serie mensual'!HE81)</f>
        <v/>
      </c>
      <c r="J82" s="96" t="str">
        <f>IF($A82="","",'Situfin serie mensual'!HF81)</f>
        <v/>
      </c>
      <c r="K82" s="96" t="str">
        <f>IF($A82="","",'Situfin serie mensual'!HG81)</f>
        <v/>
      </c>
      <c r="L82" s="96" t="str">
        <f>IF($A82="","",'Situfin serie mensual'!HH81)</f>
        <v/>
      </c>
      <c r="M82" s="96" t="str">
        <f>IF($A82="","",'Situfin serie mensual'!HI81)</f>
        <v/>
      </c>
      <c r="N82" s="96"/>
      <c r="Q82" s="131"/>
      <c r="R82" s="131"/>
    </row>
    <row r="83" spans="1:18" s="18" customFormat="1" ht="12.75" outlineLevel="2" x14ac:dyDescent="0.2">
      <c r="A83" s="12" t="s">
        <v>58</v>
      </c>
      <c r="B83" s="90">
        <f>IF($A83="","",'Situfin serie mensual'!GX82)</f>
        <v>192.15273772799995</v>
      </c>
      <c r="C83" s="90">
        <f>IF($A83="","",'Situfin serie mensual'!GY82)</f>
        <v>329.84726874999996</v>
      </c>
      <c r="D83" s="90">
        <f>IF($A83="","",'Situfin serie mensual'!GZ82)</f>
        <v>746.99409613399973</v>
      </c>
      <c r="E83" s="90">
        <f>IF($A83="","",'Situfin serie mensual'!HA82)</f>
        <v>625.24383709500023</v>
      </c>
      <c r="F83" s="90">
        <f>IF($A83="","",'Situfin serie mensual'!HB82)</f>
        <v>533.10587041300005</v>
      </c>
      <c r="G83" s="90">
        <f>IF($A83="","",'Situfin serie mensual'!HC82)</f>
        <v>634.01283350099993</v>
      </c>
      <c r="H83" s="90">
        <f>IF($A83="","",'Situfin serie mensual'!HD82)</f>
        <v>412.57722095000003</v>
      </c>
      <c r="I83" s="90">
        <f>IF($A83="","",'Situfin serie mensual'!HE82)</f>
        <v>0</v>
      </c>
      <c r="J83" s="90">
        <f>IF($A83="","",'Situfin serie mensual'!HF82)</f>
        <v>0</v>
      </c>
      <c r="K83" s="90">
        <f>IF($A83="","",'Situfin serie mensual'!HG82)</f>
        <v>0</v>
      </c>
      <c r="L83" s="90">
        <f>IF($A83="","",'Situfin serie mensual'!HH82)</f>
        <v>0</v>
      </c>
      <c r="M83" s="90">
        <f>IF($A83="","",'Situfin serie mensual'!HI82)</f>
        <v>0</v>
      </c>
      <c r="N83" s="90">
        <f>+SUM(B83:M83)</f>
        <v>3473.933864571</v>
      </c>
      <c r="O83" s="12"/>
      <c r="P83" s="12"/>
    </row>
    <row r="84" spans="1:18" s="93" customFormat="1" ht="12.75" x14ac:dyDescent="0.2">
      <c r="A84" s="15" t="s">
        <v>59</v>
      </c>
      <c r="B84" s="92">
        <f>IF($A84="","",'Situfin serie mensual'!GX83)</f>
        <v>184.45806172799996</v>
      </c>
      <c r="C84" s="92">
        <f>IF($A84="","",'Situfin serie mensual'!GY83)</f>
        <v>323.66625989699997</v>
      </c>
      <c r="D84" s="92">
        <f>IF($A84="","",'Situfin serie mensual'!GZ83)</f>
        <v>745.78827330299976</v>
      </c>
      <c r="E84" s="92">
        <f>IF($A84="","",'Situfin serie mensual'!HA83)</f>
        <v>616.5801459180002</v>
      </c>
      <c r="F84" s="92">
        <f>IF($A84="","",'Situfin serie mensual'!HB83)</f>
        <v>531.32989416200007</v>
      </c>
      <c r="G84" s="92">
        <f>IF($A84="","",'Situfin serie mensual'!HC83)</f>
        <v>628.71745793999992</v>
      </c>
      <c r="H84" s="92">
        <f>IF($A84="","",'Situfin serie mensual'!HD83)</f>
        <v>411.97029782300001</v>
      </c>
      <c r="I84" s="92">
        <f>IF($A84="","",'Situfin serie mensual'!HE83)</f>
        <v>0</v>
      </c>
      <c r="J84" s="92">
        <f>IF($A84="","",'Situfin serie mensual'!HF83)</f>
        <v>0</v>
      </c>
      <c r="K84" s="92">
        <f>IF($A84="","",'Situfin serie mensual'!HG83)</f>
        <v>0</v>
      </c>
      <c r="L84" s="92">
        <f>IF($A84="","",'Situfin serie mensual'!HH83)</f>
        <v>0</v>
      </c>
      <c r="M84" s="92">
        <f>IF($A84="","",'Situfin serie mensual'!HI83)</f>
        <v>0</v>
      </c>
      <c r="N84" s="92">
        <f>+SUM(B84:M84)</f>
        <v>3442.5103907709999</v>
      </c>
      <c r="O84" s="12"/>
      <c r="P84" s="12"/>
      <c r="Q84" s="132"/>
      <c r="R84" s="132"/>
    </row>
    <row r="85" spans="1:18" s="93" customFormat="1" ht="12.75" x14ac:dyDescent="0.2">
      <c r="A85" s="15" t="s">
        <v>60</v>
      </c>
      <c r="B85" s="92">
        <f>IF($A85="","",'Situfin serie mensual'!GX84)</f>
        <v>7.6946760000000003</v>
      </c>
      <c r="C85" s="92">
        <f>IF($A85="","",'Situfin serie mensual'!GY84)</f>
        <v>6.1810088530000007</v>
      </c>
      <c r="D85" s="92">
        <f>IF($A85="","",'Situfin serie mensual'!GZ84)</f>
        <v>1.2058228309999999</v>
      </c>
      <c r="E85" s="92">
        <f>IF($A85="","",'Situfin serie mensual'!HA84)</f>
        <v>8.6636911770000005</v>
      </c>
      <c r="F85" s="92">
        <f>IF($A85="","",'Situfin serie mensual'!HB84)</f>
        <v>1.7759762510000001</v>
      </c>
      <c r="G85" s="92">
        <f>IF($A85="","",'Situfin serie mensual'!HC84)</f>
        <v>5.2953755610000002</v>
      </c>
      <c r="H85" s="92">
        <f>IF($A85="","",'Situfin serie mensual'!HD84)</f>
        <v>0.60692312700000006</v>
      </c>
      <c r="I85" s="92">
        <f>IF($A85="","",'Situfin serie mensual'!HE84)</f>
        <v>0</v>
      </c>
      <c r="J85" s="92">
        <f>IF($A85="","",'Situfin serie mensual'!HF84)</f>
        <v>0</v>
      </c>
      <c r="K85" s="92">
        <f>IF($A85="","",'Situfin serie mensual'!HG84)</f>
        <v>0</v>
      </c>
      <c r="L85" s="92">
        <f>IF($A85="","",'Situfin serie mensual'!HH84)</f>
        <v>0</v>
      </c>
      <c r="M85" s="92">
        <f>IF($A85="","",'Situfin serie mensual'!HI84)</f>
        <v>0</v>
      </c>
      <c r="N85" s="92">
        <f>+SUM(B85:M85)</f>
        <v>31.423473800000004</v>
      </c>
      <c r="O85" s="12"/>
      <c r="P85" s="12"/>
      <c r="Q85" s="106"/>
      <c r="R85" s="106"/>
    </row>
    <row r="86" spans="1:18" s="93" customFormat="1" ht="17.25" customHeight="1" x14ac:dyDescent="0.2">
      <c r="A86" s="15" t="s">
        <v>114</v>
      </c>
      <c r="B86" s="92">
        <f>IF($A86="","",'Situfin serie mensual'!GX85)</f>
        <v>0</v>
      </c>
      <c r="C86" s="92">
        <f>IF($A86="","",'Situfin serie mensual'!GY85)</f>
        <v>0</v>
      </c>
      <c r="D86" s="92">
        <f>IF($A86="","",'Situfin serie mensual'!GZ85)</f>
        <v>0</v>
      </c>
      <c r="E86" s="92">
        <f>IF($A86="","",'Situfin serie mensual'!HA85)</f>
        <v>0</v>
      </c>
      <c r="F86" s="92">
        <f>IF($A86="","",'Situfin serie mensual'!HB85)</f>
        <v>0</v>
      </c>
      <c r="G86" s="92">
        <f>IF($A86="","",'Situfin serie mensual'!HC85)</f>
        <v>0</v>
      </c>
      <c r="H86" s="92">
        <f>IF($A86="","",'Situfin serie mensual'!HD85)</f>
        <v>0</v>
      </c>
      <c r="I86" s="92">
        <f>IF($A86="","",'Situfin serie mensual'!HE85)</f>
        <v>0</v>
      </c>
      <c r="J86" s="92">
        <f>IF($A86="","",'Situfin serie mensual'!HF85)</f>
        <v>0</v>
      </c>
      <c r="K86" s="92">
        <f>IF($A86="","",'Situfin serie mensual'!HG85)</f>
        <v>0</v>
      </c>
      <c r="L86" s="92">
        <f>IF($A86="","",'Situfin serie mensual'!HH85)</f>
        <v>0</v>
      </c>
      <c r="M86" s="92">
        <f>IF($A86="","",'Situfin serie mensual'!HI85)</f>
        <v>0</v>
      </c>
      <c r="N86" s="92">
        <f>+SUM(B86:M86)</f>
        <v>0</v>
      </c>
      <c r="O86" s="12"/>
      <c r="P86" s="12"/>
      <c r="Q86" s="132"/>
      <c r="R86" s="132"/>
    </row>
    <row r="87" spans="1:18" s="93" customFormat="1" ht="13.5" x14ac:dyDescent="0.25">
      <c r="A87" s="133" t="s">
        <v>62</v>
      </c>
      <c r="B87" s="107">
        <f>IF($A87="","",'Situfin serie mensual'!GX86)</f>
        <v>-69.298189481000037</v>
      </c>
      <c r="C87" s="107">
        <f>IF($A87="","",'Situfin serie mensual'!GY86)</f>
        <v>-236.44698779099934</v>
      </c>
      <c r="D87" s="107">
        <f>IF($A87="","",'Situfin serie mensual'!GZ86)</f>
        <v>-1243.412922471</v>
      </c>
      <c r="E87" s="107">
        <f>IF($A87="","",'Situfin serie mensual'!HA86)</f>
        <v>-2359.7251105040009</v>
      </c>
      <c r="F87" s="107">
        <f>IF($A87="","",'Situfin serie mensual'!HB86)</f>
        <v>-1197.8486211830004</v>
      </c>
      <c r="G87" s="107">
        <f>IF($A87="","",'Situfin serie mensual'!HC86)</f>
        <v>-848.56273814199903</v>
      </c>
      <c r="H87" s="107">
        <f>IF($A87="","",'Situfin serie mensual'!HD86)</f>
        <v>-694.33155798399957</v>
      </c>
      <c r="I87" s="107">
        <f>IF($A87="","",'Situfin serie mensual'!HE86)</f>
        <v>0</v>
      </c>
      <c r="J87" s="107">
        <f>IF($A87="","",'Situfin serie mensual'!HF86)</f>
        <v>0</v>
      </c>
      <c r="K87" s="107">
        <f>IF($A87="","",'Situfin serie mensual'!HG86)</f>
        <v>0</v>
      </c>
      <c r="L87" s="107">
        <f>IF($A87="","",'Situfin serie mensual'!HH86)</f>
        <v>0</v>
      </c>
      <c r="M87" s="107">
        <f>IF($A87="","",'Situfin serie mensual'!HI86)</f>
        <v>0</v>
      </c>
      <c r="N87" s="107">
        <f>+SUM(B87:M87)</f>
        <v>-6649.6261275559991</v>
      </c>
      <c r="O87" s="134"/>
      <c r="P87" s="12"/>
      <c r="Q87" s="12"/>
    </row>
    <row r="88" spans="1:18" s="93" customFormat="1" ht="5.25" customHeight="1" x14ac:dyDescent="0.2">
      <c r="A88" s="15"/>
      <c r="B88" s="92" t="str">
        <f>IF($A88="","",'Situfin serie mensual'!GX87)</f>
        <v/>
      </c>
      <c r="C88" s="92" t="str">
        <f>IF($A88="","",'Situfin serie mensual'!GY87)</f>
        <v/>
      </c>
      <c r="D88" s="92" t="str">
        <f>IF($A88="","",'Situfin serie mensual'!GZ87)</f>
        <v/>
      </c>
      <c r="E88" s="92" t="str">
        <f>IF($A88="","",'Situfin serie mensual'!HA87)</f>
        <v/>
      </c>
      <c r="F88" s="92" t="str">
        <f>IF($A88="","",'Situfin serie mensual'!HB87)</f>
        <v/>
      </c>
      <c r="G88" s="92" t="str">
        <f>IF($A88="","",'Situfin serie mensual'!HC87)</f>
        <v/>
      </c>
      <c r="H88" s="92" t="str">
        <f>IF($A88="","",'Situfin serie mensual'!HD87)</f>
        <v/>
      </c>
      <c r="I88" s="92" t="str">
        <f>IF($A88="","",'Situfin serie mensual'!HE87)</f>
        <v/>
      </c>
      <c r="J88" s="92" t="str">
        <f>IF($A88="","",'Situfin serie mensual'!HF87)</f>
        <v/>
      </c>
      <c r="K88" s="92" t="str">
        <f>IF($A88="","",'Situfin serie mensual'!HG87)</f>
        <v/>
      </c>
      <c r="L88" s="92" t="str">
        <f>IF($A88="","",'Situfin serie mensual'!HH87)</f>
        <v/>
      </c>
      <c r="M88" s="92" t="str">
        <f>IF($A88="","",'Situfin serie mensual'!HI87)</f>
        <v/>
      </c>
      <c r="N88" s="92"/>
      <c r="O88" s="12"/>
      <c r="P88" s="12"/>
    </row>
    <row r="89" spans="1:18" s="93" customFormat="1" ht="12.75" x14ac:dyDescent="0.2">
      <c r="A89" s="135" t="s">
        <v>115</v>
      </c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110"/>
      <c r="O89" s="12"/>
      <c r="P89" s="12"/>
    </row>
    <row r="90" spans="1:18" s="93" customFormat="1" ht="10.5" customHeight="1" x14ac:dyDescent="0.2">
      <c r="A90" s="12"/>
      <c r="B90" s="92" t="str">
        <f>IF($A90="","",'Situfin serie mensual'!GX89)</f>
        <v/>
      </c>
      <c r="C90" s="92" t="str">
        <f>IF($A90="","",'Situfin serie mensual'!GY89)</f>
        <v/>
      </c>
      <c r="D90" s="92" t="str">
        <f>IF($A90="","",'Situfin serie mensual'!GZ89)</f>
        <v/>
      </c>
      <c r="E90" s="92" t="str">
        <f>IF($A90="","",'Situfin serie mensual'!HA89)</f>
        <v/>
      </c>
      <c r="F90" s="92" t="str">
        <f>IF($A90="","",'Situfin serie mensual'!HB89)</f>
        <v/>
      </c>
      <c r="G90" s="92" t="str">
        <f>IF($A90="","",'Situfin serie mensual'!HC89)</f>
        <v/>
      </c>
      <c r="H90" s="92" t="str">
        <f>IF($A90="","",'Situfin serie mensual'!HD89)</f>
        <v/>
      </c>
      <c r="I90" s="92" t="str">
        <f>IF($A90="","",'Situfin serie mensual'!HE89)</f>
        <v/>
      </c>
      <c r="J90" s="92" t="str">
        <f>IF($A90="","",'Situfin serie mensual'!HF89)</f>
        <v/>
      </c>
      <c r="K90" s="92" t="str">
        <f>IF($A90="","",'Situfin serie mensual'!HG89)</f>
        <v/>
      </c>
      <c r="L90" s="92" t="str">
        <f>IF($A90="","",'Situfin serie mensual'!HH89)</f>
        <v/>
      </c>
      <c r="M90" s="92" t="str">
        <f>IF($A90="","",'Situfin serie mensual'!HI89)</f>
        <v/>
      </c>
      <c r="N90" s="90"/>
      <c r="O90" s="12"/>
      <c r="P90" s="12"/>
    </row>
    <row r="91" spans="1:18" s="18" customFormat="1" ht="12.75" outlineLevel="2" x14ac:dyDescent="0.2">
      <c r="A91" s="12" t="s">
        <v>63</v>
      </c>
      <c r="B91" s="90">
        <f>IF($A91="","",'Situfin serie mensual'!GX90)</f>
        <v>16.545331404999999</v>
      </c>
      <c r="C91" s="90">
        <f>IF($A91="","",'Situfin serie mensual'!GY90)</f>
        <v>114.977536637</v>
      </c>
      <c r="D91" s="90">
        <f>IF($A91="","",'Situfin serie mensual'!GZ90)</f>
        <v>5711.7513839200001</v>
      </c>
      <c r="E91" s="90">
        <f>IF($A91="","",'Situfin serie mensual'!HA90)</f>
        <v>3535.7541251709999</v>
      </c>
      <c r="F91" s="90">
        <f>IF($A91="","",'Situfin serie mensual'!HB90)</f>
        <v>1330.8122866589997</v>
      </c>
      <c r="G91" s="90">
        <f>IF($A91="","",'Situfin serie mensual'!HC90)</f>
        <v>-1.0576127059999998</v>
      </c>
      <c r="H91" s="90">
        <f>IF($A91="","",'Situfin serie mensual'!HD90)</f>
        <v>-1.351994626</v>
      </c>
      <c r="I91" s="90">
        <f>IF($A91="","",'Situfin serie mensual'!HE90)</f>
        <v>0</v>
      </c>
      <c r="J91" s="90">
        <f>IF($A91="","",'Situfin serie mensual'!HF90)</f>
        <v>0</v>
      </c>
      <c r="K91" s="90">
        <f>IF($A91="","",'Situfin serie mensual'!HG90)</f>
        <v>0</v>
      </c>
      <c r="L91" s="90">
        <f>IF($A91="","",'Situfin serie mensual'!HH90)</f>
        <v>0</v>
      </c>
      <c r="M91" s="90">
        <f>IF($A91="","",'Situfin serie mensual'!HI90)</f>
        <v>0</v>
      </c>
      <c r="N91" s="90">
        <f>+SUM(B91:M91)</f>
        <v>10707.43105646</v>
      </c>
      <c r="O91" s="12"/>
      <c r="P91" s="12"/>
    </row>
    <row r="92" spans="1:18" s="93" customFormat="1" ht="12.75" x14ac:dyDescent="0.2">
      <c r="A92" s="15" t="s">
        <v>64</v>
      </c>
      <c r="B92" s="92">
        <f>IF($A92="","",'Situfin serie mensual'!GX91)</f>
        <v>16.545331404999999</v>
      </c>
      <c r="C92" s="92">
        <f>IF($A92="","",'Situfin serie mensual'!GY91)</f>
        <v>114.977536637</v>
      </c>
      <c r="D92" s="92">
        <f>IF($A92="","",'Situfin serie mensual'!GZ91)</f>
        <v>5711.7513839200001</v>
      </c>
      <c r="E92" s="92">
        <f>IF($A92="","",'Situfin serie mensual'!HA91)</f>
        <v>3535.7541251709999</v>
      </c>
      <c r="F92" s="92">
        <f>IF($A92="","",'Situfin serie mensual'!HB91)</f>
        <v>1330.8122866589997</v>
      </c>
      <c r="G92" s="92">
        <f>IF($A92="","",'Situfin serie mensual'!HC91)</f>
        <v>-1.0576127059999998</v>
      </c>
      <c r="H92" s="92">
        <f>IF($A92="","",'Situfin serie mensual'!HD91)</f>
        <v>-1.351994626</v>
      </c>
      <c r="I92" s="92">
        <f>IF($A92="","",'Situfin serie mensual'!HE91)</f>
        <v>0</v>
      </c>
      <c r="J92" s="92">
        <f>IF($A92="","",'Situfin serie mensual'!HF91)</f>
        <v>0</v>
      </c>
      <c r="K92" s="92">
        <f>IF($A92="","",'Situfin serie mensual'!HG91)</f>
        <v>0</v>
      </c>
      <c r="L92" s="92">
        <f>IF($A92="","",'Situfin serie mensual'!HH91)</f>
        <v>0</v>
      </c>
      <c r="M92" s="92">
        <f>IF($A92="","",'Situfin serie mensual'!HI91)</f>
        <v>0</v>
      </c>
      <c r="N92" s="92">
        <f t="shared" ref="N92:N111" si="2">+SUM(B92:M92)</f>
        <v>10707.43105646</v>
      </c>
      <c r="O92" s="12"/>
      <c r="P92" s="12"/>
    </row>
    <row r="93" spans="1:18" s="93" customFormat="1" ht="12.75" hidden="1" x14ac:dyDescent="0.2">
      <c r="A93" s="15" t="s">
        <v>116</v>
      </c>
      <c r="B93" s="92">
        <f>IF($A93="","",'Situfin serie mensual'!GX92)</f>
        <v>0</v>
      </c>
      <c r="C93" s="92">
        <f>IF($A93="","",'Situfin serie mensual'!GY92)</f>
        <v>0</v>
      </c>
      <c r="D93" s="92">
        <f>IF($A93="","",'Situfin serie mensual'!GZ92)</f>
        <v>0</v>
      </c>
      <c r="E93" s="92">
        <f>IF($A93="","",'Situfin serie mensual'!HA92)</f>
        <v>30</v>
      </c>
      <c r="F93" s="92">
        <f>IF($A93="","",'Situfin serie mensual'!HB92)</f>
        <v>654.75199999999995</v>
      </c>
      <c r="G93" s="92">
        <f>IF($A93="","",'Situfin serie mensual'!HC92)</f>
        <v>0</v>
      </c>
      <c r="H93" s="92">
        <f>IF($A93="","",'Situfin serie mensual'!HD92)</f>
        <v>0</v>
      </c>
      <c r="I93" s="92">
        <f>IF($A93="","",'Situfin serie mensual'!HE92)</f>
        <v>0</v>
      </c>
      <c r="J93" s="92">
        <f>IF($A93="","",'Situfin serie mensual'!HF92)</f>
        <v>0</v>
      </c>
      <c r="K93" s="92">
        <f>IF($A93="","",'Situfin serie mensual'!HG92)</f>
        <v>0</v>
      </c>
      <c r="L93" s="92">
        <f>IF($A93="","",'Situfin serie mensual'!HH92)</f>
        <v>0</v>
      </c>
      <c r="M93" s="92">
        <f>IF($A93="","",'Situfin serie mensual'!HI92)</f>
        <v>0</v>
      </c>
      <c r="N93" s="92">
        <f t="shared" si="2"/>
        <v>684.75199999999995</v>
      </c>
      <c r="O93" s="12"/>
      <c r="P93" s="12"/>
    </row>
    <row r="94" spans="1:18" s="93" customFormat="1" ht="12.75" hidden="1" x14ac:dyDescent="0.2">
      <c r="A94" s="15" t="s">
        <v>117</v>
      </c>
      <c r="B94" s="92">
        <f>IF($A94="","",'Situfin serie mensual'!GX93)</f>
        <v>0</v>
      </c>
      <c r="C94" s="92">
        <f>IF($A94="","",'Situfin serie mensual'!GY93)</f>
        <v>0</v>
      </c>
      <c r="D94" s="92">
        <f>IF($A94="","",'Situfin serie mensual'!GZ93)</f>
        <v>0</v>
      </c>
      <c r="E94" s="92">
        <f>IF($A94="","",'Situfin serie mensual'!HA93)</f>
        <v>120</v>
      </c>
      <c r="F94" s="92">
        <f>IF($A94="","",'Situfin serie mensual'!HB93)</f>
        <v>0</v>
      </c>
      <c r="G94" s="92">
        <f>IF($A94="","",'Situfin serie mensual'!HC93)</f>
        <v>0</v>
      </c>
      <c r="H94" s="92">
        <f>IF($A94="","",'Situfin serie mensual'!HD93)</f>
        <v>0</v>
      </c>
      <c r="I94" s="92">
        <f>IF($A94="","",'Situfin serie mensual'!HE93)</f>
        <v>0</v>
      </c>
      <c r="J94" s="92">
        <f>IF($A94="","",'Situfin serie mensual'!HF93)</f>
        <v>0</v>
      </c>
      <c r="K94" s="92">
        <f>IF($A94="","",'Situfin serie mensual'!HG93)</f>
        <v>0</v>
      </c>
      <c r="L94" s="92">
        <f>IF($A94="","",'Situfin serie mensual'!HH93)</f>
        <v>0</v>
      </c>
      <c r="M94" s="92">
        <f>IF($A94="","",'Situfin serie mensual'!HI93)</f>
        <v>0</v>
      </c>
      <c r="N94" s="92">
        <f t="shared" si="2"/>
        <v>120</v>
      </c>
      <c r="O94" s="12"/>
      <c r="P94" s="12"/>
    </row>
    <row r="95" spans="1:18" s="93" customFormat="1" ht="12.75" hidden="1" x14ac:dyDescent="0.2">
      <c r="A95" s="15" t="s">
        <v>118</v>
      </c>
      <c r="B95" s="92">
        <f>IF($A95="","",'Situfin serie mensual'!GX94)</f>
        <v>0</v>
      </c>
      <c r="C95" s="92">
        <f>IF($A95="","",'Situfin serie mensual'!GY94)</f>
        <v>0</v>
      </c>
      <c r="D95" s="92">
        <f>IF($A95="","",'Situfin serie mensual'!GZ94)</f>
        <v>0</v>
      </c>
      <c r="E95" s="92">
        <f>IF($A95="","",'Situfin serie mensual'!HA94)</f>
        <v>120</v>
      </c>
      <c r="F95" s="92">
        <f>IF($A95="","",'Situfin serie mensual'!HB94)</f>
        <v>0</v>
      </c>
      <c r="G95" s="92">
        <f>IF($A95="","",'Situfin serie mensual'!HC94)</f>
        <v>0</v>
      </c>
      <c r="H95" s="92">
        <f>IF($A95="","",'Situfin serie mensual'!HD94)</f>
        <v>0</v>
      </c>
      <c r="I95" s="92">
        <f>IF($A95="","",'Situfin serie mensual'!HE94)</f>
        <v>0</v>
      </c>
      <c r="J95" s="92">
        <f>IF($A95="","",'Situfin serie mensual'!HF94)</f>
        <v>0</v>
      </c>
      <c r="K95" s="92">
        <f>IF($A95="","",'Situfin serie mensual'!HG94)</f>
        <v>0</v>
      </c>
      <c r="L95" s="92">
        <f>IF($A95="","",'Situfin serie mensual'!HH94)</f>
        <v>0</v>
      </c>
      <c r="M95" s="92">
        <f>IF($A95="","",'Situfin serie mensual'!HI94)</f>
        <v>0</v>
      </c>
      <c r="N95" s="92">
        <f t="shared" si="2"/>
        <v>120</v>
      </c>
      <c r="O95" s="12"/>
      <c r="P95" s="12"/>
    </row>
    <row r="96" spans="1:18" s="93" customFormat="1" ht="12.75" hidden="1" x14ac:dyDescent="0.2">
      <c r="A96" s="15" t="s">
        <v>119</v>
      </c>
      <c r="B96" s="92">
        <f>IF($A96="","",'Situfin serie mensual'!GX95)</f>
        <v>0</v>
      </c>
      <c r="C96" s="92">
        <f>IF($A96="","",'Situfin serie mensual'!GY95)</f>
        <v>0</v>
      </c>
      <c r="D96" s="92">
        <f>IF($A96="","",'Situfin serie mensual'!GZ95)</f>
        <v>0</v>
      </c>
      <c r="E96" s="92">
        <f>IF($A96="","",'Situfin serie mensual'!HA95)</f>
        <v>120</v>
      </c>
      <c r="F96" s="92">
        <f>IF($A96="","",'Situfin serie mensual'!HB95)</f>
        <v>0</v>
      </c>
      <c r="G96" s="92">
        <f>IF($A96="","",'Situfin serie mensual'!HC95)</f>
        <v>0</v>
      </c>
      <c r="H96" s="92">
        <f>IF($A96="","",'Situfin serie mensual'!HD95)</f>
        <v>0</v>
      </c>
      <c r="I96" s="92">
        <f>IF($A96="","",'Situfin serie mensual'!HE95)</f>
        <v>0</v>
      </c>
      <c r="J96" s="92">
        <f>IF($A96="","",'Situfin serie mensual'!HF95)</f>
        <v>0</v>
      </c>
      <c r="K96" s="92">
        <f>IF($A96="","",'Situfin serie mensual'!HG95)</f>
        <v>0</v>
      </c>
      <c r="L96" s="92">
        <f>IF($A96="","",'Situfin serie mensual'!HH95)</f>
        <v>0</v>
      </c>
      <c r="M96" s="92">
        <f>IF($A96="","",'Situfin serie mensual'!HI95)</f>
        <v>0</v>
      </c>
      <c r="N96" s="92">
        <f t="shared" si="2"/>
        <v>120</v>
      </c>
      <c r="O96" s="12"/>
      <c r="P96" s="12"/>
    </row>
    <row r="97" spans="1:16" s="93" customFormat="1" ht="12.75" hidden="1" x14ac:dyDescent="0.2">
      <c r="A97" s="15" t="s">
        <v>120</v>
      </c>
      <c r="B97" s="92">
        <f>IF($A97="","",'Situfin serie mensual'!GX96)</f>
        <v>0</v>
      </c>
      <c r="C97" s="92">
        <f>IF($A97="","",'Situfin serie mensual'!GY96)</f>
        <v>0</v>
      </c>
      <c r="D97" s="92">
        <f>IF($A97="","",'Situfin serie mensual'!GZ96)</f>
        <v>0</v>
      </c>
      <c r="E97" s="92">
        <f>IF($A97="","",'Situfin serie mensual'!HA96)</f>
        <v>0</v>
      </c>
      <c r="F97" s="92">
        <f>IF($A97="","",'Situfin serie mensual'!HB96)</f>
        <v>650</v>
      </c>
      <c r="G97" s="92">
        <f>IF($A97="","",'Situfin serie mensual'!HC96)</f>
        <v>0</v>
      </c>
      <c r="H97" s="92">
        <f>IF($A97="","",'Situfin serie mensual'!HD96)</f>
        <v>0</v>
      </c>
      <c r="I97" s="92">
        <f>IF($A97="","",'Situfin serie mensual'!HE96)</f>
        <v>0</v>
      </c>
      <c r="J97" s="92">
        <f>IF($A97="","",'Situfin serie mensual'!HF96)</f>
        <v>0</v>
      </c>
      <c r="K97" s="92">
        <f>IF($A97="","",'Situfin serie mensual'!HG96)</f>
        <v>0</v>
      </c>
      <c r="L97" s="92">
        <f>IF($A97="","",'Situfin serie mensual'!HH96)</f>
        <v>0</v>
      </c>
      <c r="M97" s="92">
        <f>IF($A97="","",'Situfin serie mensual'!HI96)</f>
        <v>0</v>
      </c>
      <c r="N97" s="92">
        <f t="shared" si="2"/>
        <v>650</v>
      </c>
      <c r="O97" s="12"/>
      <c r="P97" s="12"/>
    </row>
    <row r="98" spans="1:16" s="93" customFormat="1" ht="12.75" hidden="1" x14ac:dyDescent="0.2">
      <c r="A98" s="15" t="s">
        <v>90</v>
      </c>
      <c r="B98" s="92">
        <f>IF($A98="","",'Situfin serie mensual'!GX97)</f>
        <v>16.545331404999999</v>
      </c>
      <c r="C98" s="92">
        <f>IF($A98="","",'Situfin serie mensual'!GY97)</f>
        <v>114.977536637</v>
      </c>
      <c r="D98" s="92">
        <f>IF($A98="","",'Situfin serie mensual'!GZ97)</f>
        <v>5711.7513839200001</v>
      </c>
      <c r="E98" s="92">
        <f>IF($A98="","",'Situfin serie mensual'!HA97)</f>
        <v>3145.7541251709999</v>
      </c>
      <c r="F98" s="92">
        <f>IF($A98="","",'Situfin serie mensual'!HB97)</f>
        <v>26.060286658999757</v>
      </c>
      <c r="G98" s="92">
        <f>IF($A98="","",'Situfin serie mensual'!HC97)</f>
        <v>-1.0576127059999998</v>
      </c>
      <c r="H98" s="92">
        <f>IF($A98="","",'Situfin serie mensual'!HD97)</f>
        <v>-1.351994626</v>
      </c>
      <c r="I98" s="92">
        <f>IF($A98="","",'Situfin serie mensual'!HE97)</f>
        <v>0</v>
      </c>
      <c r="J98" s="92">
        <f>IF($A98="","",'Situfin serie mensual'!HF97)</f>
        <v>0</v>
      </c>
      <c r="K98" s="92">
        <f>IF($A98="","",'Situfin serie mensual'!HG97)</f>
        <v>0</v>
      </c>
      <c r="L98" s="92">
        <f>IF($A98="","",'Situfin serie mensual'!HH97)</f>
        <v>0</v>
      </c>
      <c r="M98" s="92">
        <f>IF($A98="","",'Situfin serie mensual'!HI97)</f>
        <v>0</v>
      </c>
      <c r="N98" s="92">
        <f t="shared" si="2"/>
        <v>9012.6790564599996</v>
      </c>
      <c r="O98" s="12"/>
      <c r="P98" s="12"/>
    </row>
    <row r="99" spans="1:16" s="93" customFormat="1" ht="12.75" x14ac:dyDescent="0.2">
      <c r="A99" s="15" t="s">
        <v>65</v>
      </c>
      <c r="B99" s="92">
        <f>IF($A99="","",'Situfin serie mensual'!GX98)</f>
        <v>0</v>
      </c>
      <c r="C99" s="92">
        <f>IF($A99="","",'Situfin serie mensual'!GY98)</f>
        <v>0</v>
      </c>
      <c r="D99" s="92">
        <f>IF($A99="","",'Situfin serie mensual'!GZ98)</f>
        <v>0</v>
      </c>
      <c r="E99" s="92">
        <f>IF($A99="","",'Situfin serie mensual'!HA98)</f>
        <v>0</v>
      </c>
      <c r="F99" s="92">
        <f>IF($A99="","",'Situfin serie mensual'!HB98)</f>
        <v>0</v>
      </c>
      <c r="G99" s="92">
        <f>IF($A99="","",'Situfin serie mensual'!HC98)</f>
        <v>0</v>
      </c>
      <c r="H99" s="92">
        <f>IF($A99="","",'Situfin serie mensual'!HD98)</f>
        <v>0</v>
      </c>
      <c r="I99" s="92">
        <f>IF($A99="","",'Situfin serie mensual'!HE98)</f>
        <v>0</v>
      </c>
      <c r="J99" s="92">
        <f>IF($A99="","",'Situfin serie mensual'!HF98)</f>
        <v>0</v>
      </c>
      <c r="K99" s="92">
        <f>IF($A99="","",'Situfin serie mensual'!HG98)</f>
        <v>0</v>
      </c>
      <c r="L99" s="92">
        <f>IF($A99="","",'Situfin serie mensual'!HH98)</f>
        <v>0</v>
      </c>
      <c r="M99" s="92">
        <f>IF($A99="","",'Situfin serie mensual'!HI98)</f>
        <v>0</v>
      </c>
      <c r="N99" s="92">
        <f t="shared" si="2"/>
        <v>0</v>
      </c>
      <c r="O99" s="12"/>
      <c r="P99" s="12"/>
    </row>
    <row r="100" spans="1:16" s="18" customFormat="1" ht="12.75" outlineLevel="2" x14ac:dyDescent="0.2">
      <c r="A100" s="12" t="s">
        <v>66</v>
      </c>
      <c r="B100" s="90">
        <f>IF($A100="","",'Situfin serie mensual'!GX99)</f>
        <v>4295.0021391460004</v>
      </c>
      <c r="C100" s="90">
        <f>IF($A100="","",'Situfin serie mensual'!GY99)</f>
        <v>744.30490440200003</v>
      </c>
      <c r="D100" s="90">
        <f>IF($A100="","",'Situfin serie mensual'!GZ99)</f>
        <v>2929.246728779</v>
      </c>
      <c r="E100" s="90">
        <f>IF($A100="","",'Situfin serie mensual'!HA99)</f>
        <v>2730.9647093559997</v>
      </c>
      <c r="F100" s="90">
        <f>IF($A100="","",'Situfin serie mensual'!HB99)</f>
        <v>358.74407367499998</v>
      </c>
      <c r="G100" s="90">
        <f>IF($A100="","",'Situfin serie mensual'!HC99)</f>
        <v>-462.04606467400004</v>
      </c>
      <c r="H100" s="90">
        <f>IF($A100="","",'Situfin serie mensual'!HD99)</f>
        <v>-163.13077945999999</v>
      </c>
      <c r="I100" s="90">
        <f>IF($A100="","",'Situfin serie mensual'!HE99)</f>
        <v>0</v>
      </c>
      <c r="J100" s="90">
        <f>IF($A100="","",'Situfin serie mensual'!HF99)</f>
        <v>0</v>
      </c>
      <c r="K100" s="90">
        <f>IF($A100="","",'Situfin serie mensual'!HG99)</f>
        <v>0</v>
      </c>
      <c r="L100" s="90">
        <f>IF($A100="","",'Situfin serie mensual'!HH99)</f>
        <v>0</v>
      </c>
      <c r="M100" s="90">
        <f>IF($A100="","",'Situfin serie mensual'!HI99)</f>
        <v>0</v>
      </c>
      <c r="N100" s="90">
        <f t="shared" si="2"/>
        <v>10433.085711224001</v>
      </c>
      <c r="O100" s="12"/>
      <c r="P100" s="12"/>
    </row>
    <row r="101" spans="1:16" s="93" customFormat="1" ht="12.75" x14ac:dyDescent="0.2">
      <c r="A101" s="15" t="s">
        <v>64</v>
      </c>
      <c r="B101" s="92">
        <f>IF($A101="","",'Situfin serie mensual'!GX100)</f>
        <v>878.87078529499979</v>
      </c>
      <c r="C101" s="92">
        <f>IF($A101="","",'Situfin serie mensual'!GY100)</f>
        <v>-199.69966118699995</v>
      </c>
      <c r="D101" s="92">
        <f>IF($A101="","",'Situfin serie mensual'!GZ100)</f>
        <v>3317.5847448760001</v>
      </c>
      <c r="E101" s="92">
        <f>IF($A101="","",'Situfin serie mensual'!HA100)</f>
        <v>-4506.6361401880004</v>
      </c>
      <c r="F101" s="92">
        <f>IF($A101="","",'Situfin serie mensual'!HB100)</f>
        <v>-915.02415875099996</v>
      </c>
      <c r="G101" s="92">
        <f>IF($A101="","",'Situfin serie mensual'!HC100)</f>
        <v>-627.30834984800003</v>
      </c>
      <c r="H101" s="92">
        <f>IF($A101="","",'Situfin serie mensual'!HD100)</f>
        <v>-386.44376943399999</v>
      </c>
      <c r="I101" s="92">
        <f>IF($A101="","",'Situfin serie mensual'!HE100)</f>
        <v>0</v>
      </c>
      <c r="J101" s="92">
        <f>IF($A101="","",'Situfin serie mensual'!HF100)</f>
        <v>0</v>
      </c>
      <c r="K101" s="92">
        <f>IF($A101="","",'Situfin serie mensual'!HG100)</f>
        <v>0</v>
      </c>
      <c r="L101" s="92">
        <f>IF($A101="","",'Situfin serie mensual'!HH100)</f>
        <v>0</v>
      </c>
      <c r="M101" s="92">
        <f>IF($A101="","",'Situfin serie mensual'!HI100)</f>
        <v>0</v>
      </c>
      <c r="N101" s="92">
        <f t="shared" si="2"/>
        <v>-2438.6565492370005</v>
      </c>
      <c r="O101" s="12"/>
      <c r="P101" s="12"/>
    </row>
    <row r="102" spans="1:16" s="93" customFormat="1" ht="12.75" hidden="1" x14ac:dyDescent="0.2">
      <c r="A102" s="15" t="s">
        <v>121</v>
      </c>
      <c r="B102" s="92">
        <f>IF($A102="","",'Situfin serie mensual'!GX101)</f>
        <v>0</v>
      </c>
      <c r="C102" s="92">
        <f>IF($A102="","",'Situfin serie mensual'!GY101)</f>
        <v>0</v>
      </c>
      <c r="D102" s="92">
        <f>IF($A102="","",'Situfin serie mensual'!GZ101)</f>
        <v>0</v>
      </c>
      <c r="E102" s="92">
        <f>IF($A102="","",'Situfin serie mensual'!HA101)</f>
        <v>-638.20000000000005</v>
      </c>
      <c r="F102" s="92">
        <f>IF($A102="","",'Situfin serie mensual'!HB101)</f>
        <v>0</v>
      </c>
      <c r="G102" s="92">
        <f>IF($A102="","",'Situfin serie mensual'!HC101)</f>
        <v>0</v>
      </c>
      <c r="H102" s="92">
        <f>IF($A102="","",'Situfin serie mensual'!HD101)</f>
        <v>0</v>
      </c>
      <c r="I102" s="92">
        <f>IF($A102="","",'Situfin serie mensual'!HE101)</f>
        <v>0</v>
      </c>
      <c r="J102" s="92">
        <f>IF($A102="","",'Situfin serie mensual'!HF101)</f>
        <v>0</v>
      </c>
      <c r="K102" s="92">
        <f>IF($A102="","",'Situfin serie mensual'!HG101)</f>
        <v>0</v>
      </c>
      <c r="L102" s="92">
        <f>IF($A102="","",'Situfin serie mensual'!HH101)</f>
        <v>0</v>
      </c>
      <c r="M102" s="92">
        <f>IF($A102="","",'Situfin serie mensual'!HI101)</f>
        <v>0</v>
      </c>
      <c r="N102" s="92">
        <f t="shared" si="2"/>
        <v>-638.20000000000005</v>
      </c>
      <c r="O102" s="12"/>
      <c r="P102" s="12"/>
    </row>
    <row r="103" spans="1:16" s="93" customFormat="1" ht="12.75" hidden="1" x14ac:dyDescent="0.2">
      <c r="A103" s="15" t="s">
        <v>90</v>
      </c>
      <c r="B103" s="92">
        <f>IF($A103="","",'Situfin serie mensual'!GX102)</f>
        <v>878.87078529499979</v>
      </c>
      <c r="C103" s="92">
        <f>IF($A103="","",'Situfin serie mensual'!GY102)</f>
        <v>-199.69966118699995</v>
      </c>
      <c r="D103" s="92">
        <f>IF($A103="","",'Situfin serie mensual'!GZ102)</f>
        <v>3317.5847448760001</v>
      </c>
      <c r="E103" s="92">
        <f>IF($A103="","",'Situfin serie mensual'!HA102)</f>
        <v>-3868.4361401880005</v>
      </c>
      <c r="F103" s="92">
        <f>IF($A103="","",'Situfin serie mensual'!HB102)</f>
        <v>-915.02415875099996</v>
      </c>
      <c r="G103" s="92">
        <f>IF($A103="","",'Situfin serie mensual'!HC102)</f>
        <v>-627.30834984800003</v>
      </c>
      <c r="H103" s="92">
        <f>IF($A103="","",'Situfin serie mensual'!HD102)</f>
        <v>-386.44376943399999</v>
      </c>
      <c r="I103" s="92">
        <f>IF($A103="","",'Situfin serie mensual'!HE102)</f>
        <v>0</v>
      </c>
      <c r="J103" s="92">
        <f>IF($A103="","",'Situfin serie mensual'!HF102)</f>
        <v>0</v>
      </c>
      <c r="K103" s="92">
        <f>IF($A103="","",'Situfin serie mensual'!HG102)</f>
        <v>0</v>
      </c>
      <c r="L103" s="92">
        <f>IF($A103="","",'Situfin serie mensual'!HH102)</f>
        <v>0</v>
      </c>
      <c r="M103" s="92">
        <f>IF($A103="","",'Situfin serie mensual'!HI102)</f>
        <v>0</v>
      </c>
      <c r="N103" s="92">
        <f t="shared" si="2"/>
        <v>-1800.4565492370007</v>
      </c>
      <c r="O103" s="12"/>
      <c r="P103" s="12"/>
    </row>
    <row r="104" spans="1:16" s="93" customFormat="1" ht="12.75" x14ac:dyDescent="0.2">
      <c r="A104" s="15" t="s">
        <v>65</v>
      </c>
      <c r="B104" s="92">
        <f>IF($A104="","",'Situfin serie mensual'!GX103)</f>
        <v>3416.1313538510003</v>
      </c>
      <c r="C104" s="92">
        <f>IF($A104="","",'Situfin serie mensual'!GY103)</f>
        <v>944.00456558899998</v>
      </c>
      <c r="D104" s="92">
        <f>IF($A104="","",'Situfin serie mensual'!GZ103)</f>
        <v>-388.33801609699998</v>
      </c>
      <c r="E104" s="92">
        <f>IF($A104="","",'Situfin serie mensual'!HA103)</f>
        <v>7237.6008495440001</v>
      </c>
      <c r="F104" s="92">
        <f>IF($A104="","",'Situfin serie mensual'!HB103)</f>
        <v>1273.7682324259999</v>
      </c>
      <c r="G104" s="92">
        <f>IF($A104="","",'Situfin serie mensual'!HC103)</f>
        <v>165.262285174</v>
      </c>
      <c r="H104" s="92">
        <f>IF($A104="","",'Situfin serie mensual'!HD103)</f>
        <v>223.312989974</v>
      </c>
      <c r="I104" s="92">
        <f>IF($A104="","",'Situfin serie mensual'!HE103)</f>
        <v>0</v>
      </c>
      <c r="J104" s="92">
        <f>IF($A104="","",'Situfin serie mensual'!HF103)</f>
        <v>0</v>
      </c>
      <c r="K104" s="92">
        <f>IF($A104="","",'Situfin serie mensual'!HG103)</f>
        <v>0</v>
      </c>
      <c r="L104" s="92">
        <f>IF($A104="","",'Situfin serie mensual'!HH103)</f>
        <v>0</v>
      </c>
      <c r="M104" s="92">
        <f>IF($A104="","",'Situfin serie mensual'!HI103)</f>
        <v>0</v>
      </c>
      <c r="N104" s="92">
        <f t="shared" si="2"/>
        <v>12871.742260461</v>
      </c>
      <c r="O104" s="12"/>
      <c r="P104" s="12"/>
    </row>
    <row r="105" spans="1:16" s="93" customFormat="1" ht="6" customHeight="1" x14ac:dyDescent="0.2">
      <c r="A105" s="15"/>
      <c r="B105" s="92" t="str">
        <f>IF($A105="","",'Situfin serie mensual'!GX104)</f>
        <v/>
      </c>
      <c r="C105" s="92" t="str">
        <f>IF($A105="","",'Situfin serie mensual'!GY104)</f>
        <v/>
      </c>
      <c r="D105" s="92" t="str">
        <f>IF($A105="","",'Situfin serie mensual'!GZ104)</f>
        <v/>
      </c>
      <c r="E105" s="92" t="str">
        <f>IF($A105="","",'Situfin serie mensual'!HA104)</f>
        <v/>
      </c>
      <c r="F105" s="92" t="str">
        <f>IF($A105="","",'Situfin serie mensual'!HB104)</f>
        <v/>
      </c>
      <c r="G105" s="92" t="str">
        <f>IF($A105="","",'Situfin serie mensual'!HC104)</f>
        <v/>
      </c>
      <c r="H105" s="92" t="str">
        <f>IF($A105="","",'Situfin serie mensual'!HD104)</f>
        <v/>
      </c>
      <c r="I105" s="92" t="str">
        <f>IF($A105="","",'Situfin serie mensual'!HE104)</f>
        <v/>
      </c>
      <c r="J105" s="92" t="str">
        <f>IF($A105="","",'Situfin serie mensual'!HF104)</f>
        <v/>
      </c>
      <c r="K105" s="92" t="str">
        <f>IF($A105="","",'Situfin serie mensual'!HG104)</f>
        <v/>
      </c>
      <c r="L105" s="92" t="str">
        <f>IF($A105="","",'Situfin serie mensual'!HH104)</f>
        <v/>
      </c>
      <c r="M105" s="92" t="str">
        <f>IF($A105="","",'Situfin serie mensual'!HI104)</f>
        <v/>
      </c>
      <c r="N105" s="92"/>
      <c r="O105" s="12"/>
      <c r="P105" s="12"/>
    </row>
    <row r="106" spans="1:16" s="12" customFormat="1" ht="12.75" x14ac:dyDescent="0.2">
      <c r="A106" s="12" t="s">
        <v>67</v>
      </c>
      <c r="B106" s="90">
        <f>IF($A106="","",'Situfin serie mensual'!GX105)</f>
        <v>878.87078529499979</v>
      </c>
      <c r="C106" s="90">
        <f>IF($A106="","",'Situfin serie mensual'!GY105)</f>
        <v>-256.92266118699996</v>
      </c>
      <c r="D106" s="90">
        <f>IF($A106="","",'Situfin serie mensual'!GZ105)</f>
        <v>10.584744875999945</v>
      </c>
      <c r="E106" s="90">
        <f>IF($A106="","",'Situfin serie mensual'!HA105)</f>
        <v>-698.37614018799991</v>
      </c>
      <c r="F106" s="90">
        <f>IF($A106="","",'Situfin serie mensual'!HB105)</f>
        <v>-617.02415875099996</v>
      </c>
      <c r="G106" s="90">
        <f>IF($A106="","",'Situfin serie mensual'!HC105)</f>
        <v>-686.93658186100004</v>
      </c>
      <c r="H106" s="90">
        <f>IF($A106="","",'Situfin serie mensual'!HD105)</f>
        <v>-447.43567880900002</v>
      </c>
      <c r="I106" s="90">
        <f>IF($A106="","",'Situfin serie mensual'!HE105)</f>
        <v>0</v>
      </c>
      <c r="J106" s="90">
        <f>IF($A106="","",'Situfin serie mensual'!HF105)</f>
        <v>0</v>
      </c>
      <c r="K106" s="90">
        <f>IF($A106="","",'Situfin serie mensual'!HG105)</f>
        <v>0</v>
      </c>
      <c r="L106" s="90">
        <f>IF($A106="","",'Situfin serie mensual'!HH105)</f>
        <v>0</v>
      </c>
      <c r="M106" s="90">
        <f>IF($A106="","",'Situfin serie mensual'!HI105)</f>
        <v>0</v>
      </c>
      <c r="N106" s="90">
        <f t="shared" si="2"/>
        <v>-1817.2396906250001</v>
      </c>
    </row>
    <row r="107" spans="1:16" s="112" customFormat="1" ht="12.75" x14ac:dyDescent="0.2">
      <c r="A107" s="15" t="s">
        <v>68</v>
      </c>
      <c r="B107" s="111">
        <f>IF($A107="","",'Situfin serie mensual'!GX106)</f>
        <v>1162.4274716409998</v>
      </c>
      <c r="C107" s="111">
        <f>IF($A107="","",'Situfin serie mensual'!GY106)</f>
        <v>308.676937689</v>
      </c>
      <c r="D107" s="111">
        <f>IF($A107="","",'Situfin serie mensual'!GZ106)</f>
        <v>597.97486594399993</v>
      </c>
      <c r="E107" s="111">
        <f>IF($A107="","",'Situfin serie mensual'!HA106)</f>
        <v>-138.153609776</v>
      </c>
      <c r="F107" s="111">
        <f>IF($A107="","",'Situfin serie mensual'!HB106)</f>
        <v>-135.14141665100001</v>
      </c>
      <c r="G107" s="111">
        <f>IF($A107="","",'Situfin serie mensual'!HC106)</f>
        <v>-198.34726433100002</v>
      </c>
      <c r="H107" s="111">
        <f>IF($A107="","",'Situfin serie mensual'!HD106)</f>
        <v>100.69326934300001</v>
      </c>
      <c r="I107" s="111">
        <f>IF($A107="","",'Situfin serie mensual'!HE106)</f>
        <v>0</v>
      </c>
      <c r="J107" s="111">
        <f>IF($A107="","",'Situfin serie mensual'!HF106)</f>
        <v>0</v>
      </c>
      <c r="K107" s="111">
        <f>IF($A107="","",'Situfin serie mensual'!HG106)</f>
        <v>0</v>
      </c>
      <c r="L107" s="111">
        <f>IF($A107="","",'Situfin serie mensual'!HH106)</f>
        <v>0</v>
      </c>
      <c r="M107" s="111">
        <f>IF($A107="","",'Situfin serie mensual'!HI106)</f>
        <v>0</v>
      </c>
      <c r="N107" s="92">
        <f t="shared" si="2"/>
        <v>1698.130253859</v>
      </c>
      <c r="O107" s="12"/>
      <c r="P107" s="12"/>
    </row>
    <row r="108" spans="1:16" s="112" customFormat="1" ht="12.75" x14ac:dyDescent="0.2">
      <c r="A108" s="15" t="s">
        <v>69</v>
      </c>
      <c r="B108" s="111">
        <f>IF($A108="","",'Situfin serie mensual'!GX107)</f>
        <v>283.55668634599999</v>
      </c>
      <c r="C108" s="111">
        <f>IF($A108="","",'Situfin serie mensual'!GY107)</f>
        <v>565.59959887599996</v>
      </c>
      <c r="D108" s="111">
        <f>IF($A108="","",'Situfin serie mensual'!GZ107)</f>
        <v>587.39012106799998</v>
      </c>
      <c r="E108" s="111">
        <f>IF($A108="","",'Situfin serie mensual'!HA107)</f>
        <v>560.22253041199997</v>
      </c>
      <c r="F108" s="111">
        <f>IF($A108="","",'Situfin serie mensual'!HB107)</f>
        <v>481.88274209999997</v>
      </c>
      <c r="G108" s="111">
        <f>IF($A108="","",'Situfin serie mensual'!HC107)</f>
        <v>488.58931753000002</v>
      </c>
      <c r="H108" s="111">
        <f>IF($A108="","",'Situfin serie mensual'!HD107)</f>
        <v>548.12894815200002</v>
      </c>
      <c r="I108" s="111">
        <f>IF($A108="","",'Situfin serie mensual'!HE107)</f>
        <v>0</v>
      </c>
      <c r="J108" s="111">
        <f>IF($A108="","",'Situfin serie mensual'!HF107)</f>
        <v>0</v>
      </c>
      <c r="K108" s="111">
        <f>IF($A108="","",'Situfin serie mensual'!HG107)</f>
        <v>0</v>
      </c>
      <c r="L108" s="111">
        <f>IF($A108="","",'Situfin serie mensual'!HH107)</f>
        <v>0</v>
      </c>
      <c r="M108" s="111">
        <f>IF($A108="","",'Situfin serie mensual'!HI107)</f>
        <v>0</v>
      </c>
      <c r="N108" s="92">
        <f t="shared" si="2"/>
        <v>3515.3699444839995</v>
      </c>
      <c r="O108" s="12"/>
      <c r="P108" s="12"/>
    </row>
    <row r="109" spans="1:16" s="112" customFormat="1" ht="6.75" customHeight="1" x14ac:dyDescent="0.2">
      <c r="B109" s="111" t="str">
        <f>IF($A109="","",'Situfin serie mensual'!GX108)</f>
        <v/>
      </c>
      <c r="C109" s="111" t="str">
        <f>IF($A109="","",'Situfin serie mensual'!GY108)</f>
        <v/>
      </c>
      <c r="D109" s="111" t="str">
        <f>IF($A109="","",'Situfin serie mensual'!GZ108)</f>
        <v/>
      </c>
      <c r="E109" s="111" t="str">
        <f>IF($A109="","",'Situfin serie mensual'!HA108)</f>
        <v/>
      </c>
      <c r="F109" s="111" t="str">
        <f>IF($A109="","",'Situfin serie mensual'!HB108)</f>
        <v/>
      </c>
      <c r="G109" s="111" t="str">
        <f>IF($A109="","",'Situfin serie mensual'!HC108)</f>
        <v/>
      </c>
      <c r="H109" s="111" t="str">
        <f>IF($A109="","",'Situfin serie mensual'!HD108)</f>
        <v/>
      </c>
      <c r="I109" s="111" t="str">
        <f>IF($A109="","",'Situfin serie mensual'!HE108)</f>
        <v/>
      </c>
      <c r="J109" s="111" t="str">
        <f>IF($A109="","",'Situfin serie mensual'!HF108)</f>
        <v/>
      </c>
      <c r="K109" s="111" t="str">
        <f>IF($A109="","",'Situfin serie mensual'!HG108)</f>
        <v/>
      </c>
      <c r="L109" s="111" t="str">
        <f>IF($A109="","",'Situfin serie mensual'!HH108)</f>
        <v/>
      </c>
      <c r="M109" s="111" t="str">
        <f>IF($A109="","",'Situfin serie mensual'!HI108)</f>
        <v/>
      </c>
      <c r="N109" s="136"/>
      <c r="O109" s="12"/>
      <c r="P109" s="12"/>
    </row>
    <row r="110" spans="1:16" s="112" customFormat="1" ht="12.75" x14ac:dyDescent="0.2">
      <c r="A110" s="12" t="s">
        <v>70</v>
      </c>
      <c r="B110" s="114">
        <f>IF($A110="","",'Situfin serie mensual'!GX109)</f>
        <v>11077.207081773742</v>
      </c>
      <c r="C110" s="114">
        <f>IF($A110="","",'Situfin serie mensual'!GY109)</f>
        <v>11419.611109223955</v>
      </c>
      <c r="D110" s="114">
        <f>IF($A110="","",'Situfin serie mensual'!GZ109)</f>
        <v>14168.095622575431</v>
      </c>
      <c r="E110" s="114">
        <f>IF($A110="","",'Situfin serie mensual'!HA109)</f>
        <v>19558.592222271407</v>
      </c>
      <c r="F110" s="114">
        <f>IF($A110="","",'Situfin serie mensual'!HB109)</f>
        <v>16782.972965822672</v>
      </c>
      <c r="G110" s="114">
        <f>IF($A110="","",'Situfin serie mensual'!HC109)</f>
        <v>16218.26307002787</v>
      </c>
      <c r="H110" s="114">
        <f>IF($A110="","",'Situfin serie mensual'!HD109)</f>
        <v>0</v>
      </c>
      <c r="I110" s="114">
        <f>IF($A110="","",'Situfin serie mensual'!HE109)</f>
        <v>0</v>
      </c>
      <c r="J110" s="114">
        <f>IF($A110="","",'Situfin serie mensual'!HF109)</f>
        <v>0</v>
      </c>
      <c r="K110" s="114">
        <f>IF($A110="","",'Situfin serie mensual'!HG109)</f>
        <v>0</v>
      </c>
      <c r="L110" s="114">
        <f>IF($A110="","",'Situfin serie mensual'!HH109)</f>
        <v>0</v>
      </c>
      <c r="M110" s="114">
        <f>IF($A110="","",'Situfin serie mensual'!HI109)</f>
        <v>0</v>
      </c>
      <c r="N110" s="90">
        <f t="shared" si="2"/>
        <v>89224.742071695073</v>
      </c>
      <c r="O110" s="12"/>
      <c r="P110" s="12"/>
    </row>
    <row r="111" spans="1:16" s="112" customFormat="1" ht="12.75" x14ac:dyDescent="0.2">
      <c r="A111" s="15" t="s">
        <v>71</v>
      </c>
      <c r="B111" s="111">
        <f>IF($A111="","",'Situfin serie mensual'!GX110)</f>
        <v>11077.207081773742</v>
      </c>
      <c r="C111" s="111">
        <f>IF($A111="","",'Situfin serie mensual'!GY110)</f>
        <v>11419.611109223955</v>
      </c>
      <c r="D111" s="111">
        <f>IF($A111="","",'Situfin serie mensual'!GZ110)</f>
        <v>14168.095622575431</v>
      </c>
      <c r="E111" s="111">
        <f>IF($A111="","",'Situfin serie mensual'!HA110)</f>
        <v>19558.592222271407</v>
      </c>
      <c r="F111" s="111">
        <f>IF($A111="","",'Situfin serie mensual'!HB110)</f>
        <v>16782.972965822672</v>
      </c>
      <c r="G111" s="111">
        <f>IF($A111="","",'Situfin serie mensual'!HC110)</f>
        <v>16218.26307002787</v>
      </c>
      <c r="H111" s="111">
        <f>IF($A111="","",'Situfin serie mensual'!HD110)</f>
        <v>0</v>
      </c>
      <c r="I111" s="111">
        <f>IF($A111="","",'Situfin serie mensual'!HE110)</f>
        <v>0</v>
      </c>
      <c r="J111" s="111">
        <f>IF($A111="","",'Situfin serie mensual'!HF110)</f>
        <v>0</v>
      </c>
      <c r="K111" s="111">
        <f>IF($A111="","",'Situfin serie mensual'!HG110)</f>
        <v>0</v>
      </c>
      <c r="L111" s="111">
        <f>IF($A111="","",'Situfin serie mensual'!HH110)</f>
        <v>0</v>
      </c>
      <c r="M111" s="111">
        <f>IF($A111="","",'Situfin serie mensual'!HI110)</f>
        <v>0</v>
      </c>
      <c r="N111" s="92">
        <f t="shared" si="2"/>
        <v>89224.742071695073</v>
      </c>
      <c r="O111" s="12"/>
      <c r="P111" s="12"/>
    </row>
    <row r="112" spans="1:16" s="112" customFormat="1" ht="7.5" hidden="1" customHeight="1" x14ac:dyDescent="0.2">
      <c r="B112" s="111" t="str">
        <f>IF($A112="","",'Situfin serie mensual'!GX111)</f>
        <v/>
      </c>
      <c r="C112" s="111" t="str">
        <f>IF($A112="","",'Situfin serie mensual'!GY111)</f>
        <v/>
      </c>
      <c r="D112" s="111" t="str">
        <f>IF($A112="","",'Situfin serie mensual'!GZ111)</f>
        <v/>
      </c>
      <c r="E112" s="111" t="str">
        <f>IF($A112="","",'Situfin serie mensual'!HA111)</f>
        <v/>
      </c>
      <c r="F112" s="111" t="str">
        <f>IF($A112="","",'Situfin serie mensual'!HB111)</f>
        <v/>
      </c>
      <c r="G112" s="111" t="str">
        <f>IF($A112="","",'Situfin serie mensual'!HC111)</f>
        <v/>
      </c>
      <c r="H112" s="111" t="str">
        <f>IF($A112="","",'Situfin serie mensual'!HD111)</f>
        <v/>
      </c>
      <c r="I112" s="111" t="str">
        <f>IF($A112="","",'Situfin serie mensual'!HE111)</f>
        <v/>
      </c>
      <c r="J112" s="111" t="str">
        <f>IF($A112="","",'Situfin serie mensual'!HF111)</f>
        <v/>
      </c>
      <c r="K112" s="111" t="str">
        <f>IF($A112="","",'Situfin serie mensual'!HG111)</f>
        <v/>
      </c>
      <c r="L112" s="111" t="str">
        <f>IF($A112="","",'Situfin serie mensual'!HH111)</f>
        <v/>
      </c>
      <c r="M112" s="111" t="str">
        <f>IF($A112="","",'Situfin serie mensual'!HI111)</f>
        <v/>
      </c>
      <c r="N112" s="136"/>
      <c r="O112" s="12"/>
      <c r="P112" s="12"/>
    </row>
    <row r="113" spans="1:16" s="112" customFormat="1" ht="12.75" hidden="1" x14ac:dyDescent="0.2">
      <c r="A113" s="12" t="s">
        <v>123</v>
      </c>
      <c r="B113" s="114">
        <f>IF($A113="","",'Situfin serie mensual'!GX112)</f>
        <v>4209.1586182600004</v>
      </c>
      <c r="C113" s="114">
        <f>IF($A113="","",'Situfin serie mensual'!GY112)</f>
        <v>392.88037997400068</v>
      </c>
      <c r="D113" s="114">
        <f>IF($A113="","",'Situfin serie mensual'!GZ112)</f>
        <v>-4025.9175776119996</v>
      </c>
      <c r="E113" s="114">
        <f>IF($A113="","",'Situfin serie mensual'!HA112)</f>
        <v>-3164.5145263190007</v>
      </c>
      <c r="F113" s="114">
        <f>IF($A113="","",'Situfin serie mensual'!HB112)</f>
        <v>-2169.9168341670002</v>
      </c>
      <c r="G113" s="114">
        <f>IF($A113="","",'Situfin serie mensual'!HC112)</f>
        <v>-1309.551190109999</v>
      </c>
      <c r="H113" s="114">
        <f>IF($A113="","",'Situfin serie mensual'!HD112)</f>
        <v>-856.11034281799959</v>
      </c>
      <c r="I113" s="114">
        <f>IF($A113="","",'Situfin serie mensual'!HE112)</f>
        <v>0</v>
      </c>
      <c r="J113" s="114">
        <f>IF($A113="","",'Situfin serie mensual'!HF112)</f>
        <v>0</v>
      </c>
      <c r="K113" s="114">
        <f>IF($A113="","",'Situfin serie mensual'!HG112)</f>
        <v>0</v>
      </c>
      <c r="L113" s="114">
        <f>IF($A113="","",'Situfin serie mensual'!HH112)</f>
        <v>0</v>
      </c>
      <c r="M113" s="114">
        <f>IF($A113="","",'Situfin serie mensual'!HI112)</f>
        <v>0</v>
      </c>
      <c r="N113" s="90">
        <f>+SUM(B113:M113)</f>
        <v>-6923.9714727919973</v>
      </c>
      <c r="O113" s="12"/>
      <c r="P113" s="12"/>
    </row>
    <row r="114" spans="1:16" x14ac:dyDescent="0.2">
      <c r="B114" s="118" t="str">
        <f>IF($A114="","",'Situfin serie mensual'!GX113)</f>
        <v/>
      </c>
      <c r="C114" s="118" t="str">
        <f>IF($A114="","",'Situfin serie mensual'!GY113)</f>
        <v/>
      </c>
      <c r="D114" s="118" t="str">
        <f>IF($A114="","",'Situfin serie mensual'!GZ113)</f>
        <v/>
      </c>
      <c r="E114" s="118" t="str">
        <f>IF($A114="","",'Situfin serie mensual'!HA113)</f>
        <v/>
      </c>
      <c r="F114" s="118" t="str">
        <f>IF($A114="","",'Situfin serie mensual'!HB113)</f>
        <v/>
      </c>
      <c r="G114" s="118" t="str">
        <f>IF($A114="","",'Situfin serie mensual'!HC113)</f>
        <v/>
      </c>
      <c r="H114" s="118" t="str">
        <f>IF($A114="","",'Situfin serie mensual'!HD113)</f>
        <v/>
      </c>
      <c r="I114" s="118" t="str">
        <f>IF($A114="","",'Situfin serie mensual'!HE113)</f>
        <v/>
      </c>
      <c r="J114" s="118" t="str">
        <f>IF($A114="","",'Situfin serie mensual'!HF113)</f>
        <v/>
      </c>
      <c r="K114" s="118" t="str">
        <f>IF($A114="","",'Situfin serie mensual'!HG113)</f>
        <v/>
      </c>
      <c r="L114" s="118" t="str">
        <f>IF($A114="","",'Situfin serie mensual'!HH113)</f>
        <v/>
      </c>
      <c r="M114" s="118" t="str">
        <f>IF($A114="","",'Situfin serie mensual'!HI113)</f>
        <v/>
      </c>
      <c r="N114" s="118"/>
    </row>
    <row r="115" spans="1:16" ht="15" x14ac:dyDescent="0.25">
      <c r="A115" s="119" t="s">
        <v>124</v>
      </c>
      <c r="F115" s="137"/>
      <c r="I115" s="77"/>
    </row>
    <row r="116" spans="1:16" ht="15" x14ac:dyDescent="0.25">
      <c r="A116" s="122" t="s">
        <v>142</v>
      </c>
      <c r="F116" s="137"/>
    </row>
    <row r="117" spans="1:16" x14ac:dyDescent="0.2">
      <c r="F117" s="137"/>
    </row>
    <row r="118" spans="1:16" x14ac:dyDescent="0.2">
      <c r="F118" s="137"/>
    </row>
  </sheetData>
  <mergeCells count="18">
    <mergeCell ref="K8:K9"/>
    <mergeCell ref="L8:L9"/>
    <mergeCell ref="A2:N2"/>
    <mergeCell ref="A3:N3"/>
    <mergeCell ref="A5:N5"/>
    <mergeCell ref="A6:N6"/>
    <mergeCell ref="A8:A9"/>
    <mergeCell ref="B8:B9"/>
    <mergeCell ref="C8:C9"/>
    <mergeCell ref="D8:D9"/>
    <mergeCell ref="E8:E9"/>
    <mergeCell ref="F8:F9"/>
    <mergeCell ref="M8:M9"/>
    <mergeCell ref="N8:N9"/>
    <mergeCell ref="G8:G9"/>
    <mergeCell ref="H8:H9"/>
    <mergeCell ref="I8:I9"/>
    <mergeCell ref="J8:J9"/>
  </mergeCells>
  <hyperlinks>
    <hyperlink ref="P1" location="Resumen!A1" display="Resumen!A1"/>
  </hyperlinks>
  <pageMargins left="0.19685039370078741" right="0.19685039370078741" top="0.39370078740157483" bottom="0.23622047244094491" header="0.31496062992125984" footer="0.31496062992125984"/>
  <pageSetup scale="8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7"/>
  <sheetViews>
    <sheetView showGridLines="0" topLeftCell="G1" workbookViewId="0">
      <selection activeCell="Q5" sqref="Q5"/>
    </sheetView>
  </sheetViews>
  <sheetFormatPr baseColWidth="10" defaultRowHeight="15" x14ac:dyDescent="0.25"/>
  <cols>
    <col min="1" max="1" width="2" style="60" customWidth="1"/>
    <col min="2" max="2" width="16.5703125" customWidth="1"/>
    <col min="3" max="3" width="30.140625" bestFit="1" customWidth="1"/>
    <col min="4" max="4" width="14.5703125" style="60" bestFit="1" customWidth="1"/>
    <col min="5" max="5" width="18.7109375" style="60" bestFit="1" customWidth="1"/>
    <col min="6" max="6" width="12.140625" style="60" bestFit="1" customWidth="1"/>
    <col min="7" max="7" width="14.42578125" style="60" bestFit="1" customWidth="1"/>
    <col min="8" max="8" width="11.28515625" bestFit="1" customWidth="1"/>
    <col min="9" max="9" width="13.42578125" style="60" bestFit="1" customWidth="1"/>
    <col min="10" max="10" width="4.7109375" style="60" customWidth="1"/>
    <col min="11" max="11" width="7" style="60" customWidth="1"/>
    <col min="12" max="12" width="18.5703125" style="60" bestFit="1" customWidth="1"/>
    <col min="13" max="13" width="25.5703125" style="60" customWidth="1"/>
    <col min="14" max="14" width="25.28515625" bestFit="1" customWidth="1"/>
    <col min="15" max="15" width="4.85546875" style="60" customWidth="1"/>
    <col min="16" max="16" width="32.7109375" bestFit="1" customWidth="1"/>
    <col min="17" max="17" width="13.28515625" bestFit="1" customWidth="1"/>
    <col min="18" max="18" width="14.28515625" bestFit="1" customWidth="1"/>
  </cols>
  <sheetData>
    <row r="2" spans="2:19" x14ac:dyDescent="0.25">
      <c r="B2" s="61" t="s">
        <v>0</v>
      </c>
      <c r="C2" s="60" t="s" vm="1">
        <v>93</v>
      </c>
      <c r="K2" s="61" t="s">
        <v>0</v>
      </c>
      <c r="L2" s="60" t="s" vm="2">
        <v>93</v>
      </c>
      <c r="P2" s="59" t="s">
        <v>147</v>
      </c>
    </row>
    <row r="3" spans="2:19" x14ac:dyDescent="0.25">
      <c r="K3"/>
      <c r="L3"/>
      <c r="M3"/>
      <c r="P3" s="2"/>
      <c r="Q3" s="141" t="s">
        <v>83</v>
      </c>
      <c r="R3" s="141" t="s">
        <v>82</v>
      </c>
      <c r="S3" s="141" t="s">
        <v>76</v>
      </c>
    </row>
    <row r="4" spans="2:19" x14ac:dyDescent="0.25">
      <c r="B4" s="61" t="s">
        <v>77</v>
      </c>
      <c r="C4" t="s">
        <v>146</v>
      </c>
      <c r="K4" s="61" t="s">
        <v>1</v>
      </c>
      <c r="L4" s="61" t="s">
        <v>91</v>
      </c>
      <c r="M4" s="60" t="s">
        <v>171</v>
      </c>
      <c r="N4" s="60" t="s">
        <v>172</v>
      </c>
      <c r="O4" s="61"/>
      <c r="P4" s="142" t="s">
        <v>148</v>
      </c>
      <c r="Q4" s="152">
        <f>VLOOKUP(MAX(B5:B10),$B$5:$C$10,2,0)</f>
        <v>-963.61204488767976</v>
      </c>
      <c r="R4" s="151">
        <f>VLOOKUP(MAX(B5:B10)-1,$B$5:$C$10,2,0)</f>
        <v>-223.94593396608695</v>
      </c>
      <c r="S4" s="149"/>
    </row>
    <row r="5" spans="2:19" x14ac:dyDescent="0.25">
      <c r="B5" s="62">
        <v>2018</v>
      </c>
      <c r="C5" s="63">
        <v>-129.68226758510986</v>
      </c>
      <c r="D5" s="63"/>
      <c r="E5" s="63"/>
      <c r="F5" s="63"/>
      <c r="G5" s="63"/>
      <c r="K5" s="60">
        <v>2018</v>
      </c>
      <c r="L5" s="60">
        <v>7</v>
      </c>
      <c r="M5" s="63">
        <v>-1.0711367009340176</v>
      </c>
      <c r="N5" s="63">
        <v>2.2909348644135981</v>
      </c>
      <c r="P5" s="143" t="s">
        <v>174</v>
      </c>
      <c r="Q5" s="144">
        <f>ABS(VLOOKUP(MAX(B15:B20),$B$15:$C$20,2,0))/100</f>
        <v>2.7793932185011853E-2</v>
      </c>
      <c r="R5" s="144">
        <f>ABS(VLOOKUP(MAX(B15:B20)-1,$B$15:$C$20,2,0))/100</f>
        <v>6.4917597213717346E-3</v>
      </c>
      <c r="S5" s="150"/>
    </row>
    <row r="6" spans="2:19" x14ac:dyDescent="0.25">
      <c r="B6" s="62">
        <v>2019</v>
      </c>
      <c r="C6" s="63">
        <v>-223.94593396608695</v>
      </c>
      <c r="D6" s="63"/>
      <c r="E6" s="63"/>
      <c r="F6" s="63"/>
      <c r="G6" s="63"/>
      <c r="K6" s="60">
        <v>2018</v>
      </c>
      <c r="L6" s="60">
        <v>6</v>
      </c>
      <c r="M6" s="63">
        <v>-1.0244119686018482</v>
      </c>
      <c r="N6" s="63">
        <v>2.2083444837273776</v>
      </c>
      <c r="P6" s="143" t="s">
        <v>175</v>
      </c>
      <c r="Q6" s="144">
        <f>ABS(VLOOKUP(MAX(K5:K100),$K$5:$M$100,3,0))/100</f>
        <v>4.9132966813518301E-2</v>
      </c>
      <c r="R6" s="144">
        <f>ABS(VLOOKUP(MAX(K5:K100)-1,$K$5:$M$100,3,0))/100</f>
        <v>1.5238757541432486E-2</v>
      </c>
      <c r="S6" s="150"/>
    </row>
    <row r="7" spans="2:19" x14ac:dyDescent="0.25">
      <c r="B7" s="62">
        <v>2020</v>
      </c>
      <c r="C7" s="63">
        <v>-963.61204488767976</v>
      </c>
      <c r="D7" s="63"/>
      <c r="E7" s="63"/>
      <c r="F7" s="63"/>
      <c r="G7" s="63"/>
      <c r="K7" s="60">
        <v>2018</v>
      </c>
      <c r="L7" s="60">
        <v>5</v>
      </c>
      <c r="M7" s="63">
        <v>-0.97210680656126314</v>
      </c>
      <c r="N7" s="63">
        <v>2.1861447026693845</v>
      </c>
      <c r="P7" s="143" t="s">
        <v>149</v>
      </c>
      <c r="Q7" s="145">
        <f>VLOOKUP(MAX(B25:B30),$B$25:$C$30,2,0)</f>
        <v>17179.572445923</v>
      </c>
      <c r="R7" s="145">
        <f>VLOOKUP(MAX(B25:B30)-1,$B$25:$C$30,2,0)</f>
        <v>19577.244916652002</v>
      </c>
      <c r="S7" s="153">
        <f>ABS(IFERROR(Q7/R7-1,0))</f>
        <v>0.12247241534428521</v>
      </c>
    </row>
    <row r="8" spans="2:19" x14ac:dyDescent="0.25">
      <c r="K8" s="60">
        <v>2018</v>
      </c>
      <c r="L8" s="60">
        <v>4</v>
      </c>
      <c r="M8" s="63">
        <v>-0.94996957127623693</v>
      </c>
      <c r="N8" s="63">
        <v>2.1876424266077072</v>
      </c>
      <c r="P8" s="143" t="s">
        <v>2</v>
      </c>
      <c r="Q8" s="145">
        <f>VLOOKUP(MAX(B25:B30),$B$25:$I$30,3,0)</f>
        <v>11789.413384477</v>
      </c>
      <c r="R8" s="145">
        <f>VLOOKUP(MAX(B25:B30)-1,$B$25:$I$30,3,0)</f>
        <v>13715.333636971001</v>
      </c>
      <c r="S8" s="144">
        <f>IFERROR(Q8/R8-1,0)</f>
        <v>-0.14042095536797572</v>
      </c>
    </row>
    <row r="9" spans="2:19" x14ac:dyDescent="0.25">
      <c r="K9" s="60">
        <v>2018</v>
      </c>
      <c r="L9" s="60">
        <v>3</v>
      </c>
      <c r="M9" s="63">
        <v>-1.0982918578974548</v>
      </c>
      <c r="N9" s="63">
        <v>2.0961928432723664</v>
      </c>
      <c r="P9" s="143" t="s">
        <v>3</v>
      </c>
      <c r="Q9" s="145">
        <f>VLOOKUP(MAX(B25:B30),$B$25:$I$30,4,0)</f>
        <v>7089.6851405339994</v>
      </c>
      <c r="R9" s="145">
        <f>VLOOKUP(MAX(B25:B30)-1,$B$25:$I$30,4,0)</f>
        <v>8354.7797265480003</v>
      </c>
      <c r="S9" s="144">
        <f t="shared" ref="S9:S26" si="0">IFERROR(Q9/R9-1,0)</f>
        <v>-0.15142165651525896</v>
      </c>
    </row>
    <row r="10" spans="2:19" x14ac:dyDescent="0.25">
      <c r="K10" s="60">
        <v>2018</v>
      </c>
      <c r="L10" s="60">
        <v>2</v>
      </c>
      <c r="M10" s="63">
        <v>-1.00074193366318</v>
      </c>
      <c r="N10" s="63">
        <v>2.1694229260980102</v>
      </c>
      <c r="P10" s="143" t="s">
        <v>4</v>
      </c>
      <c r="Q10" s="145">
        <f>VLOOKUP(MAX(B25:B30),$B$25:$I$30,5,0)</f>
        <v>4709.4183445090002</v>
      </c>
      <c r="R10" s="145">
        <f>VLOOKUP(MAX(B25:B30)-1,$B$25:$I$30,5,0)</f>
        <v>5353.4266778349993</v>
      </c>
      <c r="S10" s="144">
        <f t="shared" si="0"/>
        <v>-0.12029833825732816</v>
      </c>
    </row>
    <row r="11" spans="2:19" x14ac:dyDescent="0.25">
      <c r="K11" s="60">
        <v>2018</v>
      </c>
      <c r="L11" s="60">
        <v>1</v>
      </c>
      <c r="M11" s="63">
        <v>-0.67190988567971244</v>
      </c>
      <c r="N11" s="63">
        <v>2.2175381718140468</v>
      </c>
      <c r="P11" s="143" t="s">
        <v>5</v>
      </c>
      <c r="Q11" s="145">
        <f>VLOOKUP(MAX(B25:B30),$B$25:$I$30,6,0)</f>
        <v>1540.268368169</v>
      </c>
      <c r="R11" s="145">
        <f>VLOOKUP(MAX(B25:B30)-1,$B$25:$I$30,6,0)</f>
        <v>1258.272882748</v>
      </c>
      <c r="S11" s="144">
        <f t="shared" si="0"/>
        <v>0.22411313896007767</v>
      </c>
    </row>
    <row r="12" spans="2:19" x14ac:dyDescent="0.25">
      <c r="B12" s="61" t="s">
        <v>0</v>
      </c>
      <c r="C12" s="60" t="s" vm="1">
        <v>93</v>
      </c>
      <c r="K12" s="60">
        <v>2019</v>
      </c>
      <c r="L12" s="60">
        <v>7</v>
      </c>
      <c r="M12" s="63">
        <v>-1.5238757541432486</v>
      </c>
      <c r="N12" s="63">
        <v>2.0620020335056508</v>
      </c>
      <c r="P12" s="143" t="s">
        <v>6</v>
      </c>
      <c r="Q12" s="145">
        <f>VLOOKUP(MAX(B25:B30),$B$25:$I$30,7,0)</f>
        <v>662.49512145699998</v>
      </c>
      <c r="R12" s="145">
        <f>VLOOKUP(MAX(B25:B30)-1,$B$25:$I$30,7,0)</f>
        <v>658.34803746500006</v>
      </c>
      <c r="S12" s="144">
        <f t="shared" si="0"/>
        <v>6.2992273934141529E-3</v>
      </c>
    </row>
    <row r="13" spans="2:19" x14ac:dyDescent="0.25">
      <c r="B13" s="60"/>
      <c r="C13" s="60"/>
      <c r="K13" s="60">
        <v>2019</v>
      </c>
      <c r="L13" s="60">
        <v>6</v>
      </c>
      <c r="M13" s="63">
        <v>-1.4553798176901693</v>
      </c>
      <c r="N13" s="63">
        <v>2.0466245993630321</v>
      </c>
      <c r="P13" s="143" t="s">
        <v>7</v>
      </c>
      <c r="Q13" s="145">
        <f>VLOOKUP(MAX(B25:B30),$B$25:$I$30,8,0)</f>
        <v>3187.39557182</v>
      </c>
      <c r="R13" s="145">
        <f>VLOOKUP(MAX(B25:B30)-1,$B$25:$I$30,8,0)</f>
        <v>3945.2903594680006</v>
      </c>
      <c r="S13" s="144">
        <f t="shared" si="0"/>
        <v>-0.19210114303227055</v>
      </c>
    </row>
    <row r="14" spans="2:19" x14ac:dyDescent="0.25">
      <c r="B14" s="61" t="s">
        <v>77</v>
      </c>
      <c r="C14" t="s">
        <v>158</v>
      </c>
      <c r="H14" s="61"/>
      <c r="I14" s="61"/>
      <c r="J14" s="61"/>
      <c r="K14" s="60">
        <v>2019</v>
      </c>
      <c r="L14" s="60">
        <v>5</v>
      </c>
      <c r="M14" s="63">
        <v>-1.3896181258860265</v>
      </c>
      <c r="N14" s="63">
        <v>2.0113503636464589</v>
      </c>
      <c r="O14" s="61"/>
      <c r="P14" s="146" t="s">
        <v>150</v>
      </c>
      <c r="Q14" s="145">
        <f>VLOOKUP(MAX(B35:B40),$B$35:$I$40,2,0)</f>
        <v>20355.264708907998</v>
      </c>
      <c r="R14" s="145">
        <f>VLOOKUP(MAX(B35:B40)-1,$B$35:$I$40,2,0)</f>
        <v>18376.382421406997</v>
      </c>
      <c r="S14" s="144">
        <f t="shared" si="0"/>
        <v>0.10768617250780355</v>
      </c>
    </row>
    <row r="15" spans="2:19" x14ac:dyDescent="0.25">
      <c r="B15" s="62">
        <v>2018</v>
      </c>
      <c r="C15" s="63">
        <v>-0.38658475561178218</v>
      </c>
      <c r="D15" s="63"/>
      <c r="E15" s="63"/>
      <c r="F15" s="63"/>
      <c r="G15" s="63"/>
      <c r="K15" s="60">
        <v>2019</v>
      </c>
      <c r="L15" s="60">
        <v>4</v>
      </c>
      <c r="M15" s="63">
        <v>-1.2111059136583786</v>
      </c>
      <c r="N15" s="63">
        <v>2.003881303467943</v>
      </c>
      <c r="P15" s="184" t="s">
        <v>8</v>
      </c>
      <c r="Q15" s="185">
        <f>VLOOKUP(MAX(B35:B40),$B$35:$I$40,3,0)</f>
        <v>9353.8046616850006</v>
      </c>
      <c r="R15" s="185">
        <f>VLOOKUP(MAX(B35:B40)-1,$B$35:$I$40,3,0)</f>
        <v>8728.9070266769995</v>
      </c>
      <c r="S15" s="186">
        <f t="shared" si="0"/>
        <v>7.1589447922656202E-2</v>
      </c>
    </row>
    <row r="16" spans="2:19" x14ac:dyDescent="0.25">
      <c r="B16" s="62">
        <v>2019</v>
      </c>
      <c r="C16" s="63">
        <v>-0.64917597213717348</v>
      </c>
      <c r="D16" s="63"/>
      <c r="E16" s="63"/>
      <c r="F16" s="63"/>
      <c r="G16" s="63"/>
      <c r="K16" s="60">
        <v>2019</v>
      </c>
      <c r="L16" s="60">
        <v>3</v>
      </c>
      <c r="M16" s="63">
        <v>-1.1791672707793135</v>
      </c>
      <c r="N16" s="63">
        <v>2.0858726231271936</v>
      </c>
      <c r="P16" s="143" t="s">
        <v>9</v>
      </c>
      <c r="Q16" s="145">
        <f>VLOOKUP(MAX(B35:B40),$B$35:$I$40,4,0)</f>
        <v>1886.6891262079998</v>
      </c>
      <c r="R16" s="145">
        <f>VLOOKUP(MAX(B35:B40)-1,$B$35:$I$40,4,0)</f>
        <v>1842.37945719</v>
      </c>
      <c r="S16" s="144">
        <f t="shared" si="0"/>
        <v>2.4050240489318586E-2</v>
      </c>
    </row>
    <row r="17" spans="2:19" x14ac:dyDescent="0.25">
      <c r="B17" s="62">
        <v>2020</v>
      </c>
      <c r="C17" s="63">
        <v>-2.7793932185011854</v>
      </c>
      <c r="D17" s="63"/>
      <c r="E17" s="63"/>
      <c r="F17" s="63"/>
      <c r="G17" s="63"/>
      <c r="K17" s="60">
        <v>2019</v>
      </c>
      <c r="L17" s="60">
        <v>2</v>
      </c>
      <c r="M17" s="63">
        <v>-0.98981959714573942</v>
      </c>
      <c r="N17" s="63">
        <v>1.9726758604775927</v>
      </c>
      <c r="P17" s="143" t="s">
        <v>10</v>
      </c>
      <c r="Q17" s="145">
        <f>VLOOKUP(MAX(B35:B40),$B$35:$I$40,5,0)</f>
        <v>1284.2632773799999</v>
      </c>
      <c r="R17" s="145">
        <f>VLOOKUP(MAX(B35:B40)-1,$B$35:$I$40,5,0)</f>
        <v>1045.4509557020001</v>
      </c>
      <c r="S17" s="144">
        <f t="shared" si="0"/>
        <v>0.22842996161177354</v>
      </c>
    </row>
    <row r="18" spans="2:19" x14ac:dyDescent="0.25">
      <c r="K18" s="60">
        <v>2019</v>
      </c>
      <c r="L18" s="60">
        <v>1</v>
      </c>
      <c r="M18" s="63">
        <v>-1.2440950867324376</v>
      </c>
      <c r="N18" s="63">
        <v>1.9444400094852665</v>
      </c>
      <c r="P18" s="143" t="s">
        <v>6</v>
      </c>
      <c r="Q18" s="145">
        <f>VLOOKUP(MAX(B35:B40),$B$35:$I$40,6,0)</f>
        <v>2384.9292504659998</v>
      </c>
      <c r="R18" s="145">
        <f>VLOOKUP(MAX(B35:B40)-1,$B$35:$I$40,6,0)</f>
        <v>2800.0321709760001</v>
      </c>
      <c r="S18" s="144">
        <f t="shared" si="0"/>
        <v>-0.14824933970858944</v>
      </c>
    </row>
    <row r="19" spans="2:19" x14ac:dyDescent="0.25">
      <c r="K19" s="60">
        <v>2020</v>
      </c>
      <c r="L19" s="60">
        <v>7</v>
      </c>
      <c r="M19" s="63">
        <v>-4.91329668135183</v>
      </c>
      <c r="N19" s="63">
        <v>3.2110486916630552</v>
      </c>
      <c r="P19" s="143" t="s">
        <v>11</v>
      </c>
      <c r="Q19" s="145">
        <f>VLOOKUP(MAX(B35:B40),$B$35:$I$40,7,0)</f>
        <v>4594.2849042740008</v>
      </c>
      <c r="R19" s="145">
        <f>VLOOKUP(MAX(B35:B40)-1,$B$35:$I$40,7,0)</f>
        <v>3104.2039358730003</v>
      </c>
      <c r="S19" s="144">
        <f t="shared" si="0"/>
        <v>0.48002032056632338</v>
      </c>
    </row>
    <row r="20" spans="2:19" x14ac:dyDescent="0.25">
      <c r="K20" s="60">
        <v>2020</v>
      </c>
      <c r="L20" s="60">
        <v>6</v>
      </c>
      <c r="M20" s="63">
        <v>-4.6687004738318212</v>
      </c>
      <c r="N20" s="63">
        <v>3.2554189995577034</v>
      </c>
      <c r="P20" s="143" t="s">
        <v>46</v>
      </c>
      <c r="Q20" s="145">
        <f>VLOOKUP(MAX(B35:B40),$B$35:$I$40,8,0)</f>
        <v>851.293488895</v>
      </c>
      <c r="R20" s="145">
        <f>VLOOKUP(MAX(B35:B40)-1,$B$35:$I$40,8,0)</f>
        <v>855.40887498899997</v>
      </c>
      <c r="S20" s="144">
        <f t="shared" si="0"/>
        <v>-4.8110163622664404E-3</v>
      </c>
    </row>
    <row r="21" spans="2:19" x14ac:dyDescent="0.25">
      <c r="K21" s="60">
        <v>2020</v>
      </c>
      <c r="L21" s="60">
        <v>5</v>
      </c>
      <c r="M21" s="63">
        <v>-4.4954653165967722</v>
      </c>
      <c r="N21" s="63">
        <v>3.1808169017674714</v>
      </c>
      <c r="P21" s="143" t="s">
        <v>151</v>
      </c>
      <c r="Q21" s="145">
        <f>VLOOKUP(MAX(B45:B50),$B$45:$G$50,2,0)</f>
        <v>3473.933864571</v>
      </c>
      <c r="R21" s="145">
        <f>VLOOKUP(MAX(B45:B50)-1,$B$45:$G$50,2,0)</f>
        <v>2746.2528227749999</v>
      </c>
      <c r="S21" s="144">
        <f t="shared" si="0"/>
        <v>0.26497234186206575</v>
      </c>
    </row>
    <row r="22" spans="2:19" x14ac:dyDescent="0.25">
      <c r="B22" s="61" t="s">
        <v>0</v>
      </c>
      <c r="C22" s="60" t="s" vm="1">
        <v>93</v>
      </c>
      <c r="K22" s="60">
        <v>2020</v>
      </c>
      <c r="L22" s="60">
        <v>4</v>
      </c>
      <c r="M22" s="63">
        <v>-4.1199551584382501</v>
      </c>
      <c r="N22" s="63">
        <v>3.1589907172183311</v>
      </c>
      <c r="P22" s="143" t="s">
        <v>152</v>
      </c>
      <c r="Q22" s="147">
        <f>VLOOKUP(MAX(B45:B50),$B$45:$G$50,3,0)</f>
        <v>503.41544785077542</v>
      </c>
      <c r="R22" s="147">
        <f>VLOOKUP(MAX(B45:B50)-1,$B$45:$G$50,3,0)</f>
        <v>397.965576946716</v>
      </c>
      <c r="S22" s="144">
        <f t="shared" si="0"/>
        <v>0.26497234186206575</v>
      </c>
    </row>
    <row r="23" spans="2:19" x14ac:dyDescent="0.25">
      <c r="B23" s="60"/>
      <c r="C23" s="60"/>
      <c r="K23" s="60">
        <v>2020</v>
      </c>
      <c r="L23" s="60">
        <v>3</v>
      </c>
      <c r="M23" s="63">
        <v>-3.1253158742155187</v>
      </c>
      <c r="N23" s="63">
        <v>3.0663528448905626</v>
      </c>
      <c r="P23" s="143" t="s">
        <v>153</v>
      </c>
      <c r="Q23" s="144">
        <f>VLOOKUP(MAX(B45:B50),$B$45:$G$50,4,0)/100</f>
        <v>1.4520257288899642E-2</v>
      </c>
      <c r="R23" s="144">
        <f>VLOOKUP(MAX(B45:B50)-1,$B$45:$G$50,4,0)/100</f>
        <v>1.1536252778344185E-2</v>
      </c>
      <c r="S23" s="144">
        <f t="shared" si="0"/>
        <v>0.25866323908548727</v>
      </c>
    </row>
    <row r="24" spans="2:19" x14ac:dyDescent="0.25">
      <c r="B24" s="61" t="s">
        <v>77</v>
      </c>
      <c r="C24" s="60" t="s">
        <v>92</v>
      </c>
      <c r="D24" s="60" t="s">
        <v>75</v>
      </c>
      <c r="E24" s="60" t="s">
        <v>78</v>
      </c>
      <c r="F24" s="60" t="s">
        <v>79</v>
      </c>
      <c r="G24" s="60" t="s">
        <v>159</v>
      </c>
      <c r="H24" s="60" t="s">
        <v>81</v>
      </c>
      <c r="I24" s="60" t="s">
        <v>160</v>
      </c>
      <c r="K24" s="60">
        <v>2020</v>
      </c>
      <c r="L24" s="60">
        <v>2</v>
      </c>
      <c r="M24" s="63">
        <v>-2.9931871300038786</v>
      </c>
      <c r="N24" s="63">
        <v>2.9925575869435956</v>
      </c>
      <c r="O24" s="61"/>
      <c r="P24" s="146" t="s">
        <v>173</v>
      </c>
      <c r="Q24" s="144">
        <f>(VLOOKUP(MAX(K5:K100),$K$5:$N$100,4,0))/100</f>
        <v>3.211048691663055E-2</v>
      </c>
      <c r="R24" s="144">
        <f>(VLOOKUP(MAX(K5:K100)-1,$K$5:$N$100,4,0))/100</f>
        <v>2.062002033505651E-2</v>
      </c>
      <c r="S24" s="144">
        <f t="shared" si="0"/>
        <v>0.55724807225523776</v>
      </c>
    </row>
    <row r="25" spans="2:19" x14ac:dyDescent="0.25">
      <c r="B25" s="62">
        <v>2018</v>
      </c>
      <c r="C25" s="63">
        <v>18501.905354813003</v>
      </c>
      <c r="D25" s="63">
        <v>13423.063710225999</v>
      </c>
      <c r="E25" s="63">
        <v>7698.898332019</v>
      </c>
      <c r="F25" s="63">
        <v>5741.814530572</v>
      </c>
      <c r="G25" s="63">
        <v>938.22790348899991</v>
      </c>
      <c r="H25" s="63">
        <v>1036.1006297220001</v>
      </c>
      <c r="I25" s="63">
        <v>3104.5131113759999</v>
      </c>
      <c r="J25" s="63"/>
      <c r="K25" s="60">
        <v>2020</v>
      </c>
      <c r="L25" s="60">
        <v>1</v>
      </c>
      <c r="M25" s="63">
        <v>-2.970572134896742</v>
      </c>
      <c r="N25" s="63">
        <v>2.9391913781949022</v>
      </c>
      <c r="P25" s="143" t="s">
        <v>154</v>
      </c>
      <c r="Q25" s="147">
        <f>VLOOKUP(MAX(B45:B50),$B$45:$G$50,5,0)</f>
        <v>413.82085679647099</v>
      </c>
      <c r="R25" s="147">
        <f>VLOOKUP(MAX(B45:B50)-1,$B$45:$G$50,5,0)</f>
        <v>290.2496872864923</v>
      </c>
      <c r="S25" s="144">
        <f t="shared" si="0"/>
        <v>0.42574092211857306</v>
      </c>
    </row>
    <row r="26" spans="2:19" x14ac:dyDescent="0.25">
      <c r="B26" s="62">
        <v>2019</v>
      </c>
      <c r="C26" s="63">
        <v>19577.244916652002</v>
      </c>
      <c r="D26" s="63">
        <v>13715.333636971001</v>
      </c>
      <c r="E26" s="63">
        <v>8354.7797265480003</v>
      </c>
      <c r="F26" s="63">
        <v>5353.4266778349993</v>
      </c>
      <c r="G26" s="63">
        <v>1258.272882748</v>
      </c>
      <c r="H26" s="63">
        <v>658.34803746500006</v>
      </c>
      <c r="I26" s="63">
        <v>3945.2903594680006</v>
      </c>
      <c r="J26" s="63"/>
      <c r="K26"/>
      <c r="L26"/>
      <c r="M26"/>
      <c r="P26" s="143" t="s">
        <v>155</v>
      </c>
      <c r="Q26" s="147">
        <f>VLOOKUP(MAX(B45:B50),$B$45:$G$50,6,0)</f>
        <v>89.594591054304388</v>
      </c>
      <c r="R26" s="147">
        <f>VLOOKUP(MAX(B45:B50)-1,$B$45:$G$50,6,0)</f>
        <v>107.7158896602237</v>
      </c>
      <c r="S26" s="144">
        <f t="shared" si="0"/>
        <v>-0.16823236258903562</v>
      </c>
    </row>
    <row r="27" spans="2:19" x14ac:dyDescent="0.25">
      <c r="B27" s="62">
        <v>2020</v>
      </c>
      <c r="C27" s="63">
        <v>17179.572445923</v>
      </c>
      <c r="D27" s="63">
        <v>11789.413384477</v>
      </c>
      <c r="E27" s="63">
        <v>7089.6851405339994</v>
      </c>
      <c r="F27" s="63">
        <v>4709.4183445090002</v>
      </c>
      <c r="G27" s="63">
        <v>1540.268368169</v>
      </c>
      <c r="H27" s="63">
        <v>662.49512145699998</v>
      </c>
      <c r="I27" s="63">
        <v>3187.39557182</v>
      </c>
      <c r="J27" s="63"/>
      <c r="K27"/>
      <c r="L27"/>
      <c r="M27"/>
      <c r="P27" s="143" t="s">
        <v>156</v>
      </c>
      <c r="Q27" s="154">
        <f>Q25/Q$22</f>
        <v>0.8220265360612008</v>
      </c>
      <c r="R27" s="154">
        <f>R25/R$22</f>
        <v>0.72933365120007376</v>
      </c>
      <c r="S27" s="150"/>
    </row>
    <row r="28" spans="2:19" x14ac:dyDescent="0.25">
      <c r="K28"/>
      <c r="L28"/>
      <c r="M28"/>
      <c r="P28" s="148" t="s">
        <v>157</v>
      </c>
      <c r="Q28" s="155">
        <f>Q26/Q$22</f>
        <v>0.17797346393879912</v>
      </c>
      <c r="R28" s="155">
        <f>R26/R$22</f>
        <v>0.27066634879992618</v>
      </c>
      <c r="S28" s="150"/>
    </row>
    <row r="29" spans="2:19" x14ac:dyDescent="0.25">
      <c r="K29"/>
      <c r="L29"/>
      <c r="M29"/>
    </row>
    <row r="30" spans="2:19" x14ac:dyDescent="0.25">
      <c r="K30"/>
      <c r="L30"/>
      <c r="M30"/>
    </row>
    <row r="31" spans="2:19" x14ac:dyDescent="0.25">
      <c r="K31"/>
      <c r="L31"/>
      <c r="M31"/>
    </row>
    <row r="32" spans="2:19" x14ac:dyDescent="0.25">
      <c r="B32" s="61" t="s">
        <v>0</v>
      </c>
      <c r="C32" s="60" t="s" vm="1">
        <v>93</v>
      </c>
      <c r="K32"/>
      <c r="L32"/>
      <c r="M32"/>
    </row>
    <row r="33" spans="2:9" x14ac:dyDescent="0.25">
      <c r="B33" s="60"/>
      <c r="C33" s="60"/>
    </row>
    <row r="34" spans="2:9" x14ac:dyDescent="0.25">
      <c r="B34" s="61" t="s">
        <v>77</v>
      </c>
      <c r="C34" s="60" t="s">
        <v>161</v>
      </c>
      <c r="D34" s="60" t="s">
        <v>162</v>
      </c>
      <c r="E34" s="60" t="s">
        <v>163</v>
      </c>
      <c r="F34" s="60" t="s">
        <v>80</v>
      </c>
      <c r="G34" s="60" t="s">
        <v>81</v>
      </c>
      <c r="H34" s="60" t="s">
        <v>164</v>
      </c>
      <c r="I34" s="60" t="s">
        <v>165</v>
      </c>
    </row>
    <row r="35" spans="2:9" x14ac:dyDescent="0.25">
      <c r="B35" s="62">
        <v>2018</v>
      </c>
      <c r="C35" s="63">
        <v>16871.248615617002</v>
      </c>
      <c r="D35" s="63">
        <v>8151.0505924059999</v>
      </c>
      <c r="E35" s="63">
        <v>1643.194053683</v>
      </c>
      <c r="F35" s="63">
        <v>833.12906304299986</v>
      </c>
      <c r="G35" s="63">
        <v>2723.2673398269999</v>
      </c>
      <c r="H35" s="63">
        <v>2822.6803570589996</v>
      </c>
      <c r="I35" s="63">
        <v>697.92720959899998</v>
      </c>
    </row>
    <row r="36" spans="2:9" x14ac:dyDescent="0.25">
      <c r="B36" s="62">
        <v>2019</v>
      </c>
      <c r="C36" s="63">
        <v>18376.382421406997</v>
      </c>
      <c r="D36" s="63">
        <v>8728.9070266769995</v>
      </c>
      <c r="E36" s="63">
        <v>1842.37945719</v>
      </c>
      <c r="F36" s="63">
        <v>1045.4509557020001</v>
      </c>
      <c r="G36" s="63">
        <v>2800.0321709760001</v>
      </c>
      <c r="H36" s="63">
        <v>3104.2039358730003</v>
      </c>
      <c r="I36" s="63">
        <v>855.40887498899997</v>
      </c>
    </row>
    <row r="37" spans="2:9" x14ac:dyDescent="0.25">
      <c r="B37" s="62">
        <v>2020</v>
      </c>
      <c r="C37" s="63">
        <v>20355.264708907998</v>
      </c>
      <c r="D37" s="63">
        <v>9353.8046616850006</v>
      </c>
      <c r="E37" s="63">
        <v>1886.6891262079998</v>
      </c>
      <c r="F37" s="63">
        <v>1284.2632773799999</v>
      </c>
      <c r="G37" s="63">
        <v>2384.9292504659998</v>
      </c>
      <c r="H37" s="63">
        <v>4594.2849042740008</v>
      </c>
      <c r="I37" s="63">
        <v>851.293488895</v>
      </c>
    </row>
    <row r="42" spans="2:9" x14ac:dyDescent="0.25">
      <c r="B42" s="61" t="s">
        <v>0</v>
      </c>
      <c r="C42" s="60" t="s" vm="1">
        <v>93</v>
      </c>
    </row>
    <row r="43" spans="2:9" x14ac:dyDescent="0.25">
      <c r="B43" s="60"/>
      <c r="C43" s="60"/>
    </row>
    <row r="44" spans="2:9" x14ac:dyDescent="0.25">
      <c r="B44" s="61" t="s">
        <v>77</v>
      </c>
      <c r="C44" s="60" t="s">
        <v>166</v>
      </c>
      <c r="D44" s="60" t="s">
        <v>167</v>
      </c>
      <c r="E44" s="60" t="s">
        <v>168</v>
      </c>
      <c r="F44" s="60" t="s">
        <v>169</v>
      </c>
      <c r="G44" s="60" t="s">
        <v>170</v>
      </c>
      <c r="H44" s="61"/>
      <c r="I44" s="61"/>
    </row>
    <row r="45" spans="2:9" x14ac:dyDescent="0.25">
      <c r="B45" s="62">
        <v>2018</v>
      </c>
      <c r="C45" s="63">
        <v>2525.5589972049997</v>
      </c>
      <c r="D45" s="73">
        <v>365.98434605159576</v>
      </c>
      <c r="E45" s="63">
        <v>1.0910047426741578</v>
      </c>
      <c r="F45" s="73">
        <v>253.15308499963899</v>
      </c>
      <c r="G45" s="73">
        <v>112.83126105195682</v>
      </c>
    </row>
    <row r="46" spans="2:9" x14ac:dyDescent="0.25">
      <c r="B46" s="62">
        <v>2019</v>
      </c>
      <c r="C46" s="63">
        <v>2746.2528227749999</v>
      </c>
      <c r="D46" s="73">
        <v>397.965576946716</v>
      </c>
      <c r="E46" s="63">
        <v>1.1536252778344185</v>
      </c>
      <c r="F46" s="73">
        <v>290.2496872864923</v>
      </c>
      <c r="G46" s="73">
        <v>107.7158896602237</v>
      </c>
    </row>
    <row r="47" spans="2:9" x14ac:dyDescent="0.25">
      <c r="B47" s="62">
        <v>2020</v>
      </c>
      <c r="C47" s="63">
        <v>3473.933864571</v>
      </c>
      <c r="D47" s="73">
        <v>503.41544785077542</v>
      </c>
      <c r="E47" s="63">
        <v>1.4520257288899643</v>
      </c>
      <c r="F47" s="73">
        <v>413.82085679647099</v>
      </c>
      <c r="G47" s="73">
        <v>89.594591054304388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I139"/>
  <sheetViews>
    <sheetView workbookViewId="0">
      <pane xSplit="1" ySplit="1" topLeftCell="GV77" activePane="bottomRight" state="frozen"/>
      <selection pane="topRight" activeCell="B1" sqref="B1"/>
      <selection pane="bottomLeft" activeCell="A2" sqref="A2"/>
      <selection pane="bottomRight" activeCell="HD86" sqref="HD86"/>
    </sheetView>
  </sheetViews>
  <sheetFormatPr baseColWidth="10" defaultRowHeight="15" x14ac:dyDescent="0.25"/>
  <cols>
    <col min="1" max="1" width="50.5703125" style="16" customWidth="1"/>
    <col min="2" max="12" width="12.5703125" style="16" customWidth="1"/>
    <col min="13" max="21" width="11.42578125" style="16"/>
    <col min="22" max="22" width="12" style="16" bestFit="1" customWidth="1"/>
    <col min="23" max="33" width="11.42578125" style="16"/>
    <col min="34" max="34" width="12" style="16" bestFit="1" customWidth="1"/>
    <col min="35" max="45" width="11.42578125" style="16"/>
    <col min="46" max="46" width="12" style="16" bestFit="1" customWidth="1"/>
    <col min="47" max="152" width="11.42578125" style="16"/>
    <col min="153" max="153" width="8.140625" style="16" bestFit="1" customWidth="1"/>
    <col min="154" max="154" width="12" style="16" bestFit="1" customWidth="1"/>
    <col min="155" max="182" width="11.42578125" style="16"/>
    <col min="183" max="183" width="11.42578125" style="16" customWidth="1"/>
    <col min="184" max="193" width="11.42578125" style="16"/>
    <col min="194" max="198" width="12.140625" style="16" bestFit="1" customWidth="1"/>
    <col min="199" max="241" width="11.42578125" style="16"/>
    <col min="242" max="242" width="50.5703125" style="16" customWidth="1"/>
    <col min="243" max="243" width="6" style="16" customWidth="1"/>
    <col min="244" max="244" width="12.42578125" style="16" customWidth="1"/>
    <col min="245" max="255" width="12.5703125" style="16" customWidth="1"/>
    <col min="256" max="497" width="11.42578125" style="16"/>
    <col min="498" max="498" width="50.5703125" style="16" customWidth="1"/>
    <col min="499" max="499" width="6" style="16" customWidth="1"/>
    <col min="500" max="500" width="12.42578125" style="16" customWidth="1"/>
    <col min="501" max="511" width="12.5703125" style="16" customWidth="1"/>
    <col min="512" max="753" width="11.42578125" style="16"/>
    <col min="754" max="754" width="50.5703125" style="16" customWidth="1"/>
    <col min="755" max="755" width="6" style="16" customWidth="1"/>
    <col min="756" max="756" width="12.42578125" style="16" customWidth="1"/>
    <col min="757" max="767" width="12.5703125" style="16" customWidth="1"/>
    <col min="768" max="1009" width="11.42578125" style="16"/>
    <col min="1010" max="1010" width="50.5703125" style="16" customWidth="1"/>
    <col min="1011" max="1011" width="6" style="16" customWidth="1"/>
    <col min="1012" max="1012" width="12.42578125" style="16" customWidth="1"/>
    <col min="1013" max="1023" width="12.5703125" style="16" customWidth="1"/>
    <col min="1024" max="1265" width="11.42578125" style="16"/>
    <col min="1266" max="1266" width="50.5703125" style="16" customWidth="1"/>
    <col min="1267" max="1267" width="6" style="16" customWidth="1"/>
    <col min="1268" max="1268" width="12.42578125" style="16" customWidth="1"/>
    <col min="1269" max="1279" width="12.5703125" style="16" customWidth="1"/>
    <col min="1280" max="1521" width="11.42578125" style="16"/>
    <col min="1522" max="1522" width="50.5703125" style="16" customWidth="1"/>
    <col min="1523" max="1523" width="6" style="16" customWidth="1"/>
    <col min="1524" max="1524" width="12.42578125" style="16" customWidth="1"/>
    <col min="1525" max="1535" width="12.5703125" style="16" customWidth="1"/>
    <col min="1536" max="1777" width="11.42578125" style="16"/>
    <col min="1778" max="1778" width="50.5703125" style="16" customWidth="1"/>
    <col min="1779" max="1779" width="6" style="16" customWidth="1"/>
    <col min="1780" max="1780" width="12.42578125" style="16" customWidth="1"/>
    <col min="1781" max="1791" width="12.5703125" style="16" customWidth="1"/>
    <col min="1792" max="2033" width="11.42578125" style="16"/>
    <col min="2034" max="2034" width="50.5703125" style="16" customWidth="1"/>
    <col min="2035" max="2035" width="6" style="16" customWidth="1"/>
    <col min="2036" max="2036" width="12.42578125" style="16" customWidth="1"/>
    <col min="2037" max="2047" width="12.5703125" style="16" customWidth="1"/>
    <col min="2048" max="2289" width="11.42578125" style="16"/>
    <col min="2290" max="2290" width="50.5703125" style="16" customWidth="1"/>
    <col min="2291" max="2291" width="6" style="16" customWidth="1"/>
    <col min="2292" max="2292" width="12.42578125" style="16" customWidth="1"/>
    <col min="2293" max="2303" width="12.5703125" style="16" customWidth="1"/>
    <col min="2304" max="2545" width="11.42578125" style="16"/>
    <col min="2546" max="2546" width="50.5703125" style="16" customWidth="1"/>
    <col min="2547" max="2547" width="6" style="16" customWidth="1"/>
    <col min="2548" max="2548" width="12.42578125" style="16" customWidth="1"/>
    <col min="2549" max="2559" width="12.5703125" style="16" customWidth="1"/>
    <col min="2560" max="2801" width="11.42578125" style="16"/>
    <col min="2802" max="2802" width="50.5703125" style="16" customWidth="1"/>
    <col min="2803" max="2803" width="6" style="16" customWidth="1"/>
    <col min="2804" max="2804" width="12.42578125" style="16" customWidth="1"/>
    <col min="2805" max="2815" width="12.5703125" style="16" customWidth="1"/>
    <col min="2816" max="3057" width="11.42578125" style="16"/>
    <col min="3058" max="3058" width="50.5703125" style="16" customWidth="1"/>
    <col min="3059" max="3059" width="6" style="16" customWidth="1"/>
    <col min="3060" max="3060" width="12.42578125" style="16" customWidth="1"/>
    <col min="3061" max="3071" width="12.5703125" style="16" customWidth="1"/>
    <col min="3072" max="3313" width="11.42578125" style="16"/>
    <col min="3314" max="3314" width="50.5703125" style="16" customWidth="1"/>
    <col min="3315" max="3315" width="6" style="16" customWidth="1"/>
    <col min="3316" max="3316" width="12.42578125" style="16" customWidth="1"/>
    <col min="3317" max="3327" width="12.5703125" style="16" customWidth="1"/>
    <col min="3328" max="3569" width="11.42578125" style="16"/>
    <col min="3570" max="3570" width="50.5703125" style="16" customWidth="1"/>
    <col min="3571" max="3571" width="6" style="16" customWidth="1"/>
    <col min="3572" max="3572" width="12.42578125" style="16" customWidth="1"/>
    <col min="3573" max="3583" width="12.5703125" style="16" customWidth="1"/>
    <col min="3584" max="3825" width="11.42578125" style="16"/>
    <col min="3826" max="3826" width="50.5703125" style="16" customWidth="1"/>
    <col min="3827" max="3827" width="6" style="16" customWidth="1"/>
    <col min="3828" max="3828" width="12.42578125" style="16" customWidth="1"/>
    <col min="3829" max="3839" width="12.5703125" style="16" customWidth="1"/>
    <col min="3840" max="4081" width="11.42578125" style="16"/>
    <col min="4082" max="4082" width="50.5703125" style="16" customWidth="1"/>
    <col min="4083" max="4083" width="6" style="16" customWidth="1"/>
    <col min="4084" max="4084" width="12.42578125" style="16" customWidth="1"/>
    <col min="4085" max="4095" width="12.5703125" style="16" customWidth="1"/>
    <col min="4096" max="4337" width="11.42578125" style="16"/>
    <col min="4338" max="4338" width="50.5703125" style="16" customWidth="1"/>
    <col min="4339" max="4339" width="6" style="16" customWidth="1"/>
    <col min="4340" max="4340" width="12.42578125" style="16" customWidth="1"/>
    <col min="4341" max="4351" width="12.5703125" style="16" customWidth="1"/>
    <col min="4352" max="4593" width="11.42578125" style="16"/>
    <col min="4594" max="4594" width="50.5703125" style="16" customWidth="1"/>
    <col min="4595" max="4595" width="6" style="16" customWidth="1"/>
    <col min="4596" max="4596" width="12.42578125" style="16" customWidth="1"/>
    <col min="4597" max="4607" width="12.5703125" style="16" customWidth="1"/>
    <col min="4608" max="4849" width="11.42578125" style="16"/>
    <col min="4850" max="4850" width="50.5703125" style="16" customWidth="1"/>
    <col min="4851" max="4851" width="6" style="16" customWidth="1"/>
    <col min="4852" max="4852" width="12.42578125" style="16" customWidth="1"/>
    <col min="4853" max="4863" width="12.5703125" style="16" customWidth="1"/>
    <col min="4864" max="5105" width="11.42578125" style="16"/>
    <col min="5106" max="5106" width="50.5703125" style="16" customWidth="1"/>
    <col min="5107" max="5107" width="6" style="16" customWidth="1"/>
    <col min="5108" max="5108" width="12.42578125" style="16" customWidth="1"/>
    <col min="5109" max="5119" width="12.5703125" style="16" customWidth="1"/>
    <col min="5120" max="5361" width="11.42578125" style="16"/>
    <col min="5362" max="5362" width="50.5703125" style="16" customWidth="1"/>
    <col min="5363" max="5363" width="6" style="16" customWidth="1"/>
    <col min="5364" max="5364" width="12.42578125" style="16" customWidth="1"/>
    <col min="5365" max="5375" width="12.5703125" style="16" customWidth="1"/>
    <col min="5376" max="5617" width="11.42578125" style="16"/>
    <col min="5618" max="5618" width="50.5703125" style="16" customWidth="1"/>
    <col min="5619" max="5619" width="6" style="16" customWidth="1"/>
    <col min="5620" max="5620" width="12.42578125" style="16" customWidth="1"/>
    <col min="5621" max="5631" width="12.5703125" style="16" customWidth="1"/>
    <col min="5632" max="5873" width="11.42578125" style="16"/>
    <col min="5874" max="5874" width="50.5703125" style="16" customWidth="1"/>
    <col min="5875" max="5875" width="6" style="16" customWidth="1"/>
    <col min="5876" max="5876" width="12.42578125" style="16" customWidth="1"/>
    <col min="5877" max="5887" width="12.5703125" style="16" customWidth="1"/>
    <col min="5888" max="6129" width="11.42578125" style="16"/>
    <col min="6130" max="6130" width="50.5703125" style="16" customWidth="1"/>
    <col min="6131" max="6131" width="6" style="16" customWidth="1"/>
    <col min="6132" max="6132" width="12.42578125" style="16" customWidth="1"/>
    <col min="6133" max="6143" width="12.5703125" style="16" customWidth="1"/>
    <col min="6144" max="6385" width="11.42578125" style="16"/>
    <col min="6386" max="6386" width="50.5703125" style="16" customWidth="1"/>
    <col min="6387" max="6387" width="6" style="16" customWidth="1"/>
    <col min="6388" max="6388" width="12.42578125" style="16" customWidth="1"/>
    <col min="6389" max="6399" width="12.5703125" style="16" customWidth="1"/>
    <col min="6400" max="6641" width="11.42578125" style="16"/>
    <col min="6642" max="6642" width="50.5703125" style="16" customWidth="1"/>
    <col min="6643" max="6643" width="6" style="16" customWidth="1"/>
    <col min="6644" max="6644" width="12.42578125" style="16" customWidth="1"/>
    <col min="6645" max="6655" width="12.5703125" style="16" customWidth="1"/>
    <col min="6656" max="6897" width="11.42578125" style="16"/>
    <col min="6898" max="6898" width="50.5703125" style="16" customWidth="1"/>
    <col min="6899" max="6899" width="6" style="16" customWidth="1"/>
    <col min="6900" max="6900" width="12.42578125" style="16" customWidth="1"/>
    <col min="6901" max="6911" width="12.5703125" style="16" customWidth="1"/>
    <col min="6912" max="7153" width="11.42578125" style="16"/>
    <col min="7154" max="7154" width="50.5703125" style="16" customWidth="1"/>
    <col min="7155" max="7155" width="6" style="16" customWidth="1"/>
    <col min="7156" max="7156" width="12.42578125" style="16" customWidth="1"/>
    <col min="7157" max="7167" width="12.5703125" style="16" customWidth="1"/>
    <col min="7168" max="7409" width="11.42578125" style="16"/>
    <col min="7410" max="7410" width="50.5703125" style="16" customWidth="1"/>
    <col min="7411" max="7411" width="6" style="16" customWidth="1"/>
    <col min="7412" max="7412" width="12.42578125" style="16" customWidth="1"/>
    <col min="7413" max="7423" width="12.5703125" style="16" customWidth="1"/>
    <col min="7424" max="7665" width="11.42578125" style="16"/>
    <col min="7666" max="7666" width="50.5703125" style="16" customWidth="1"/>
    <col min="7667" max="7667" width="6" style="16" customWidth="1"/>
    <col min="7668" max="7668" width="12.42578125" style="16" customWidth="1"/>
    <col min="7669" max="7679" width="12.5703125" style="16" customWidth="1"/>
    <col min="7680" max="7921" width="11.42578125" style="16"/>
    <col min="7922" max="7922" width="50.5703125" style="16" customWidth="1"/>
    <col min="7923" max="7923" width="6" style="16" customWidth="1"/>
    <col min="7924" max="7924" width="12.42578125" style="16" customWidth="1"/>
    <col min="7925" max="7935" width="12.5703125" style="16" customWidth="1"/>
    <col min="7936" max="8177" width="11.42578125" style="16"/>
    <col min="8178" max="8178" width="50.5703125" style="16" customWidth="1"/>
    <col min="8179" max="8179" width="6" style="16" customWidth="1"/>
    <col min="8180" max="8180" width="12.42578125" style="16" customWidth="1"/>
    <col min="8181" max="8191" width="12.5703125" style="16" customWidth="1"/>
    <col min="8192" max="8433" width="11.42578125" style="16"/>
    <col min="8434" max="8434" width="50.5703125" style="16" customWidth="1"/>
    <col min="8435" max="8435" width="6" style="16" customWidth="1"/>
    <col min="8436" max="8436" width="12.42578125" style="16" customWidth="1"/>
    <col min="8437" max="8447" width="12.5703125" style="16" customWidth="1"/>
    <col min="8448" max="8689" width="11.42578125" style="16"/>
    <col min="8690" max="8690" width="50.5703125" style="16" customWidth="1"/>
    <col min="8691" max="8691" width="6" style="16" customWidth="1"/>
    <col min="8692" max="8692" width="12.42578125" style="16" customWidth="1"/>
    <col min="8693" max="8703" width="12.5703125" style="16" customWidth="1"/>
    <col min="8704" max="8945" width="11.42578125" style="16"/>
    <col min="8946" max="8946" width="50.5703125" style="16" customWidth="1"/>
    <col min="8947" max="8947" width="6" style="16" customWidth="1"/>
    <col min="8948" max="8948" width="12.42578125" style="16" customWidth="1"/>
    <col min="8949" max="8959" width="12.5703125" style="16" customWidth="1"/>
    <col min="8960" max="9201" width="11.42578125" style="16"/>
    <col min="9202" max="9202" width="50.5703125" style="16" customWidth="1"/>
    <col min="9203" max="9203" width="6" style="16" customWidth="1"/>
    <col min="9204" max="9204" width="12.42578125" style="16" customWidth="1"/>
    <col min="9205" max="9215" width="12.5703125" style="16" customWidth="1"/>
    <col min="9216" max="9457" width="11.42578125" style="16"/>
    <col min="9458" max="9458" width="50.5703125" style="16" customWidth="1"/>
    <col min="9459" max="9459" width="6" style="16" customWidth="1"/>
    <col min="9460" max="9460" width="12.42578125" style="16" customWidth="1"/>
    <col min="9461" max="9471" width="12.5703125" style="16" customWidth="1"/>
    <col min="9472" max="9713" width="11.42578125" style="16"/>
    <col min="9714" max="9714" width="50.5703125" style="16" customWidth="1"/>
    <col min="9715" max="9715" width="6" style="16" customWidth="1"/>
    <col min="9716" max="9716" width="12.42578125" style="16" customWidth="1"/>
    <col min="9717" max="9727" width="12.5703125" style="16" customWidth="1"/>
    <col min="9728" max="9969" width="11.42578125" style="16"/>
    <col min="9970" max="9970" width="50.5703125" style="16" customWidth="1"/>
    <col min="9971" max="9971" width="6" style="16" customWidth="1"/>
    <col min="9972" max="9972" width="12.42578125" style="16" customWidth="1"/>
    <col min="9973" max="9983" width="12.5703125" style="16" customWidth="1"/>
    <col min="9984" max="10225" width="11.42578125" style="16"/>
    <col min="10226" max="10226" width="50.5703125" style="16" customWidth="1"/>
    <col min="10227" max="10227" width="6" style="16" customWidth="1"/>
    <col min="10228" max="10228" width="12.42578125" style="16" customWidth="1"/>
    <col min="10229" max="10239" width="12.5703125" style="16" customWidth="1"/>
    <col min="10240" max="10481" width="11.42578125" style="16"/>
    <col min="10482" max="10482" width="50.5703125" style="16" customWidth="1"/>
    <col min="10483" max="10483" width="6" style="16" customWidth="1"/>
    <col min="10484" max="10484" width="12.42578125" style="16" customWidth="1"/>
    <col min="10485" max="10495" width="12.5703125" style="16" customWidth="1"/>
    <col min="10496" max="10737" width="11.42578125" style="16"/>
    <col min="10738" max="10738" width="50.5703125" style="16" customWidth="1"/>
    <col min="10739" max="10739" width="6" style="16" customWidth="1"/>
    <col min="10740" max="10740" width="12.42578125" style="16" customWidth="1"/>
    <col min="10741" max="10751" width="12.5703125" style="16" customWidth="1"/>
    <col min="10752" max="10993" width="11.42578125" style="16"/>
    <col min="10994" max="10994" width="50.5703125" style="16" customWidth="1"/>
    <col min="10995" max="10995" width="6" style="16" customWidth="1"/>
    <col min="10996" max="10996" width="12.42578125" style="16" customWidth="1"/>
    <col min="10997" max="11007" width="12.5703125" style="16" customWidth="1"/>
    <col min="11008" max="11249" width="11.42578125" style="16"/>
    <col min="11250" max="11250" width="50.5703125" style="16" customWidth="1"/>
    <col min="11251" max="11251" width="6" style="16" customWidth="1"/>
    <col min="11252" max="11252" width="12.42578125" style="16" customWidth="1"/>
    <col min="11253" max="11263" width="12.5703125" style="16" customWidth="1"/>
    <col min="11264" max="11505" width="11.42578125" style="16"/>
    <col min="11506" max="11506" width="50.5703125" style="16" customWidth="1"/>
    <col min="11507" max="11507" width="6" style="16" customWidth="1"/>
    <col min="11508" max="11508" width="12.42578125" style="16" customWidth="1"/>
    <col min="11509" max="11519" width="12.5703125" style="16" customWidth="1"/>
    <col min="11520" max="11761" width="11.42578125" style="16"/>
    <col min="11762" max="11762" width="50.5703125" style="16" customWidth="1"/>
    <col min="11763" max="11763" width="6" style="16" customWidth="1"/>
    <col min="11764" max="11764" width="12.42578125" style="16" customWidth="1"/>
    <col min="11765" max="11775" width="12.5703125" style="16" customWidth="1"/>
    <col min="11776" max="12017" width="11.42578125" style="16"/>
    <col min="12018" max="12018" width="50.5703125" style="16" customWidth="1"/>
    <col min="12019" max="12019" width="6" style="16" customWidth="1"/>
    <col min="12020" max="12020" width="12.42578125" style="16" customWidth="1"/>
    <col min="12021" max="12031" width="12.5703125" style="16" customWidth="1"/>
    <col min="12032" max="12273" width="11.42578125" style="16"/>
    <col min="12274" max="12274" width="50.5703125" style="16" customWidth="1"/>
    <col min="12275" max="12275" width="6" style="16" customWidth="1"/>
    <col min="12276" max="12276" width="12.42578125" style="16" customWidth="1"/>
    <col min="12277" max="12287" width="12.5703125" style="16" customWidth="1"/>
    <col min="12288" max="12529" width="11.42578125" style="16"/>
    <col min="12530" max="12530" width="50.5703125" style="16" customWidth="1"/>
    <col min="12531" max="12531" width="6" style="16" customWidth="1"/>
    <col min="12532" max="12532" width="12.42578125" style="16" customWidth="1"/>
    <col min="12533" max="12543" width="12.5703125" style="16" customWidth="1"/>
    <col min="12544" max="12785" width="11.42578125" style="16"/>
    <col min="12786" max="12786" width="50.5703125" style="16" customWidth="1"/>
    <col min="12787" max="12787" width="6" style="16" customWidth="1"/>
    <col min="12788" max="12788" width="12.42578125" style="16" customWidth="1"/>
    <col min="12789" max="12799" width="12.5703125" style="16" customWidth="1"/>
    <col min="12800" max="13041" width="11.42578125" style="16"/>
    <col min="13042" max="13042" width="50.5703125" style="16" customWidth="1"/>
    <col min="13043" max="13043" width="6" style="16" customWidth="1"/>
    <col min="13044" max="13044" width="12.42578125" style="16" customWidth="1"/>
    <col min="13045" max="13055" width="12.5703125" style="16" customWidth="1"/>
    <col min="13056" max="13297" width="11.42578125" style="16"/>
    <col min="13298" max="13298" width="50.5703125" style="16" customWidth="1"/>
    <col min="13299" max="13299" width="6" style="16" customWidth="1"/>
    <col min="13300" max="13300" width="12.42578125" style="16" customWidth="1"/>
    <col min="13301" max="13311" width="12.5703125" style="16" customWidth="1"/>
    <col min="13312" max="13553" width="11.42578125" style="16"/>
    <col min="13554" max="13554" width="50.5703125" style="16" customWidth="1"/>
    <col min="13555" max="13555" width="6" style="16" customWidth="1"/>
    <col min="13556" max="13556" width="12.42578125" style="16" customWidth="1"/>
    <col min="13557" max="13567" width="12.5703125" style="16" customWidth="1"/>
    <col min="13568" max="13809" width="11.42578125" style="16"/>
    <col min="13810" max="13810" width="50.5703125" style="16" customWidth="1"/>
    <col min="13811" max="13811" width="6" style="16" customWidth="1"/>
    <col min="13812" max="13812" width="12.42578125" style="16" customWidth="1"/>
    <col min="13813" max="13823" width="12.5703125" style="16" customWidth="1"/>
    <col min="13824" max="14065" width="11.42578125" style="16"/>
    <col min="14066" max="14066" width="50.5703125" style="16" customWidth="1"/>
    <col min="14067" max="14067" width="6" style="16" customWidth="1"/>
    <col min="14068" max="14068" width="12.42578125" style="16" customWidth="1"/>
    <col min="14069" max="14079" width="12.5703125" style="16" customWidth="1"/>
    <col min="14080" max="14321" width="11.42578125" style="16"/>
    <col min="14322" max="14322" width="50.5703125" style="16" customWidth="1"/>
    <col min="14323" max="14323" width="6" style="16" customWidth="1"/>
    <col min="14324" max="14324" width="12.42578125" style="16" customWidth="1"/>
    <col min="14325" max="14335" width="12.5703125" style="16" customWidth="1"/>
    <col min="14336" max="14577" width="11.42578125" style="16"/>
    <col min="14578" max="14578" width="50.5703125" style="16" customWidth="1"/>
    <col min="14579" max="14579" width="6" style="16" customWidth="1"/>
    <col min="14580" max="14580" width="12.42578125" style="16" customWidth="1"/>
    <col min="14581" max="14591" width="12.5703125" style="16" customWidth="1"/>
    <col min="14592" max="14833" width="11.42578125" style="16"/>
    <col min="14834" max="14834" width="50.5703125" style="16" customWidth="1"/>
    <col min="14835" max="14835" width="6" style="16" customWidth="1"/>
    <col min="14836" max="14836" width="12.42578125" style="16" customWidth="1"/>
    <col min="14837" max="14847" width="12.5703125" style="16" customWidth="1"/>
    <col min="14848" max="15089" width="11.42578125" style="16"/>
    <col min="15090" max="15090" width="50.5703125" style="16" customWidth="1"/>
    <col min="15091" max="15091" width="6" style="16" customWidth="1"/>
    <col min="15092" max="15092" width="12.42578125" style="16" customWidth="1"/>
    <col min="15093" max="15103" width="12.5703125" style="16" customWidth="1"/>
    <col min="15104" max="15345" width="11.42578125" style="16"/>
    <col min="15346" max="15346" width="50.5703125" style="16" customWidth="1"/>
    <col min="15347" max="15347" width="6" style="16" customWidth="1"/>
    <col min="15348" max="15348" width="12.42578125" style="16" customWidth="1"/>
    <col min="15349" max="15359" width="12.5703125" style="16" customWidth="1"/>
    <col min="15360" max="15601" width="11.42578125" style="16"/>
    <col min="15602" max="15602" width="50.5703125" style="16" customWidth="1"/>
    <col min="15603" max="15603" width="6" style="16" customWidth="1"/>
    <col min="15604" max="15604" width="12.42578125" style="16" customWidth="1"/>
    <col min="15605" max="15615" width="12.5703125" style="16" customWidth="1"/>
    <col min="15616" max="15857" width="11.42578125" style="16"/>
    <col min="15858" max="15858" width="50.5703125" style="16" customWidth="1"/>
    <col min="15859" max="15859" width="6" style="16" customWidth="1"/>
    <col min="15860" max="15860" width="12.42578125" style="16" customWidth="1"/>
    <col min="15861" max="15871" width="12.5703125" style="16" customWidth="1"/>
    <col min="15872" max="16113" width="11.42578125" style="16"/>
    <col min="16114" max="16114" width="50.5703125" style="16" customWidth="1"/>
    <col min="16115" max="16115" width="6" style="16" customWidth="1"/>
    <col min="16116" max="16116" width="12.42578125" style="16" customWidth="1"/>
    <col min="16117" max="16127" width="12.5703125" style="16" customWidth="1"/>
    <col min="16128" max="16384" width="11.42578125" style="16"/>
  </cols>
  <sheetData>
    <row r="1" spans="1:217" s="5" customFormat="1" ht="18" customHeight="1" thickBot="1" x14ac:dyDescent="0.25">
      <c r="A1" s="3" t="s">
        <v>14</v>
      </c>
      <c r="B1" s="4">
        <v>37622</v>
      </c>
      <c r="C1" s="4">
        <v>37653</v>
      </c>
      <c r="D1" s="4">
        <v>37681</v>
      </c>
      <c r="E1" s="4">
        <v>37712</v>
      </c>
      <c r="F1" s="4">
        <v>37742</v>
      </c>
      <c r="G1" s="4">
        <v>37773</v>
      </c>
      <c r="H1" s="4">
        <v>37803</v>
      </c>
      <c r="I1" s="4">
        <v>37834</v>
      </c>
      <c r="J1" s="4">
        <v>37865</v>
      </c>
      <c r="K1" s="4">
        <v>37895</v>
      </c>
      <c r="L1" s="4">
        <v>37926</v>
      </c>
      <c r="M1" s="4">
        <v>37956</v>
      </c>
      <c r="N1" s="4">
        <v>37987</v>
      </c>
      <c r="O1" s="4">
        <v>38018</v>
      </c>
      <c r="P1" s="4">
        <v>38047</v>
      </c>
      <c r="Q1" s="4">
        <v>38078</v>
      </c>
      <c r="R1" s="4">
        <v>38108</v>
      </c>
      <c r="S1" s="4">
        <v>38139</v>
      </c>
      <c r="T1" s="4">
        <v>38169</v>
      </c>
      <c r="U1" s="4">
        <v>38200</v>
      </c>
      <c r="V1" s="4">
        <v>38231</v>
      </c>
      <c r="W1" s="4">
        <v>38261</v>
      </c>
      <c r="X1" s="4">
        <v>38292</v>
      </c>
      <c r="Y1" s="4">
        <v>38322</v>
      </c>
      <c r="Z1" s="4">
        <v>38353</v>
      </c>
      <c r="AA1" s="4">
        <v>38384</v>
      </c>
      <c r="AB1" s="4">
        <v>38412</v>
      </c>
      <c r="AC1" s="4">
        <v>38443</v>
      </c>
      <c r="AD1" s="4">
        <v>38473</v>
      </c>
      <c r="AE1" s="4">
        <v>38504</v>
      </c>
      <c r="AF1" s="4">
        <v>38534</v>
      </c>
      <c r="AG1" s="4">
        <v>38565</v>
      </c>
      <c r="AH1" s="4">
        <v>38596</v>
      </c>
      <c r="AI1" s="4">
        <v>38626</v>
      </c>
      <c r="AJ1" s="4">
        <v>38657</v>
      </c>
      <c r="AK1" s="4">
        <v>38687</v>
      </c>
      <c r="AL1" s="4">
        <v>38718</v>
      </c>
      <c r="AM1" s="4">
        <v>38749</v>
      </c>
      <c r="AN1" s="4">
        <v>38777</v>
      </c>
      <c r="AO1" s="4">
        <v>38808</v>
      </c>
      <c r="AP1" s="4">
        <v>38838</v>
      </c>
      <c r="AQ1" s="4">
        <v>38869</v>
      </c>
      <c r="AR1" s="4">
        <v>38899</v>
      </c>
      <c r="AS1" s="4">
        <v>38930</v>
      </c>
      <c r="AT1" s="4">
        <v>38961</v>
      </c>
      <c r="AU1" s="4">
        <v>38991</v>
      </c>
      <c r="AV1" s="4">
        <v>39022</v>
      </c>
      <c r="AW1" s="4">
        <v>39052</v>
      </c>
      <c r="AX1" s="4">
        <v>39083</v>
      </c>
      <c r="AY1" s="4">
        <v>39114</v>
      </c>
      <c r="AZ1" s="4">
        <v>39142</v>
      </c>
      <c r="BA1" s="4">
        <v>39173</v>
      </c>
      <c r="BB1" s="4">
        <v>39203</v>
      </c>
      <c r="BC1" s="4">
        <v>39234</v>
      </c>
      <c r="BD1" s="4">
        <v>39264</v>
      </c>
      <c r="BE1" s="4">
        <v>39295</v>
      </c>
      <c r="BF1" s="4">
        <v>39326</v>
      </c>
      <c r="BG1" s="4">
        <v>39356</v>
      </c>
      <c r="BH1" s="4">
        <v>39387</v>
      </c>
      <c r="BI1" s="4">
        <v>39417</v>
      </c>
      <c r="BJ1" s="4">
        <v>39448</v>
      </c>
      <c r="BK1" s="4">
        <v>39479</v>
      </c>
      <c r="BL1" s="4">
        <v>39508</v>
      </c>
      <c r="BM1" s="4">
        <v>39539</v>
      </c>
      <c r="BN1" s="4">
        <v>39569</v>
      </c>
      <c r="BO1" s="4">
        <v>39600</v>
      </c>
      <c r="BP1" s="4">
        <v>39630</v>
      </c>
      <c r="BQ1" s="4">
        <v>39661</v>
      </c>
      <c r="BR1" s="4">
        <v>39692</v>
      </c>
      <c r="BS1" s="4">
        <v>39722</v>
      </c>
      <c r="BT1" s="4">
        <v>39753</v>
      </c>
      <c r="BU1" s="4">
        <v>39783</v>
      </c>
      <c r="BV1" s="4">
        <v>39814</v>
      </c>
      <c r="BW1" s="4">
        <v>39845</v>
      </c>
      <c r="BX1" s="4">
        <v>39873</v>
      </c>
      <c r="BY1" s="4">
        <v>39904</v>
      </c>
      <c r="BZ1" s="4">
        <v>39934</v>
      </c>
      <c r="CA1" s="4">
        <v>39965</v>
      </c>
      <c r="CB1" s="4">
        <v>39995</v>
      </c>
      <c r="CC1" s="4">
        <v>40026</v>
      </c>
      <c r="CD1" s="4">
        <v>40057</v>
      </c>
      <c r="CE1" s="4">
        <v>40087</v>
      </c>
      <c r="CF1" s="4">
        <v>40118</v>
      </c>
      <c r="CG1" s="4">
        <v>40148</v>
      </c>
      <c r="CH1" s="4">
        <v>40179</v>
      </c>
      <c r="CI1" s="4">
        <v>40210</v>
      </c>
      <c r="CJ1" s="4">
        <v>40238</v>
      </c>
      <c r="CK1" s="4">
        <v>40269</v>
      </c>
      <c r="CL1" s="4">
        <v>40299</v>
      </c>
      <c r="CM1" s="4">
        <v>40330</v>
      </c>
      <c r="CN1" s="4">
        <v>40360</v>
      </c>
      <c r="CO1" s="4">
        <v>40391</v>
      </c>
      <c r="CP1" s="4">
        <v>40422</v>
      </c>
      <c r="CQ1" s="4">
        <v>40452</v>
      </c>
      <c r="CR1" s="4">
        <v>40483</v>
      </c>
      <c r="CS1" s="4">
        <v>40513</v>
      </c>
      <c r="CT1" s="4">
        <v>40544</v>
      </c>
      <c r="CU1" s="4">
        <v>40575</v>
      </c>
      <c r="CV1" s="4">
        <v>40603</v>
      </c>
      <c r="CW1" s="4">
        <v>40634</v>
      </c>
      <c r="CX1" s="4">
        <v>40664</v>
      </c>
      <c r="CY1" s="4">
        <v>40695</v>
      </c>
      <c r="CZ1" s="4">
        <v>40725</v>
      </c>
      <c r="DA1" s="4">
        <v>40756</v>
      </c>
      <c r="DB1" s="4">
        <v>40787</v>
      </c>
      <c r="DC1" s="4">
        <v>40817</v>
      </c>
      <c r="DD1" s="4">
        <v>40848</v>
      </c>
      <c r="DE1" s="4">
        <v>40878</v>
      </c>
      <c r="DF1" s="4">
        <v>40909</v>
      </c>
      <c r="DG1" s="4">
        <v>40940</v>
      </c>
      <c r="DH1" s="4">
        <v>40969</v>
      </c>
      <c r="DI1" s="4">
        <v>41000</v>
      </c>
      <c r="DJ1" s="4">
        <v>41030</v>
      </c>
      <c r="DK1" s="4">
        <v>41061</v>
      </c>
      <c r="DL1" s="4">
        <v>41091</v>
      </c>
      <c r="DM1" s="4">
        <v>41122</v>
      </c>
      <c r="DN1" s="4">
        <v>41153</v>
      </c>
      <c r="DO1" s="4">
        <v>41183</v>
      </c>
      <c r="DP1" s="4">
        <v>41214</v>
      </c>
      <c r="DQ1" s="4">
        <v>41244</v>
      </c>
      <c r="DR1" s="4">
        <v>41275</v>
      </c>
      <c r="DS1" s="4">
        <v>41306</v>
      </c>
      <c r="DT1" s="4">
        <v>41334</v>
      </c>
      <c r="DU1" s="4">
        <v>41365</v>
      </c>
      <c r="DV1" s="4">
        <v>41395</v>
      </c>
      <c r="DW1" s="4">
        <v>41426</v>
      </c>
      <c r="DX1" s="4">
        <v>41456</v>
      </c>
      <c r="DY1" s="4">
        <v>41487</v>
      </c>
      <c r="DZ1" s="4">
        <v>41518</v>
      </c>
      <c r="EA1" s="4">
        <v>41548</v>
      </c>
      <c r="EB1" s="4">
        <v>41579</v>
      </c>
      <c r="EC1" s="4">
        <v>41609</v>
      </c>
      <c r="ED1" s="4">
        <v>41640</v>
      </c>
      <c r="EE1" s="4">
        <v>41671</v>
      </c>
      <c r="EF1" s="4">
        <v>41699</v>
      </c>
      <c r="EG1" s="4">
        <v>41730</v>
      </c>
      <c r="EH1" s="4">
        <v>41760</v>
      </c>
      <c r="EI1" s="4">
        <v>41791</v>
      </c>
      <c r="EJ1" s="4">
        <v>41821</v>
      </c>
      <c r="EK1" s="4">
        <v>41852</v>
      </c>
      <c r="EL1" s="4">
        <v>41883</v>
      </c>
      <c r="EM1" s="4">
        <v>41913</v>
      </c>
      <c r="EN1" s="4">
        <v>41944</v>
      </c>
      <c r="EO1" s="4">
        <v>41974</v>
      </c>
      <c r="EP1" s="4">
        <v>42005</v>
      </c>
      <c r="EQ1" s="4">
        <v>42036</v>
      </c>
      <c r="ER1" s="4">
        <v>42064</v>
      </c>
      <c r="ES1" s="4">
        <v>42095</v>
      </c>
      <c r="ET1" s="4">
        <v>42125</v>
      </c>
      <c r="EU1" s="4">
        <v>42156</v>
      </c>
      <c r="EV1" s="4">
        <v>42186</v>
      </c>
      <c r="EW1" s="4">
        <v>42217</v>
      </c>
      <c r="EX1" s="4">
        <v>42248</v>
      </c>
      <c r="EY1" s="4">
        <v>42278</v>
      </c>
      <c r="EZ1" s="4">
        <v>42309</v>
      </c>
      <c r="FA1" s="4">
        <v>42339</v>
      </c>
      <c r="FB1" s="4">
        <v>42370</v>
      </c>
      <c r="FC1" s="4">
        <v>42401</v>
      </c>
      <c r="FD1" s="4">
        <v>42430</v>
      </c>
      <c r="FE1" s="4">
        <v>42461</v>
      </c>
      <c r="FF1" s="4">
        <v>42491</v>
      </c>
      <c r="FG1" s="4">
        <v>42522</v>
      </c>
      <c r="FH1" s="4">
        <v>42552</v>
      </c>
      <c r="FI1" s="4">
        <v>42583</v>
      </c>
      <c r="FJ1" s="4">
        <v>42614</v>
      </c>
      <c r="FK1" s="4">
        <v>42644</v>
      </c>
      <c r="FL1" s="4">
        <v>42675</v>
      </c>
      <c r="FM1" s="4">
        <v>42705</v>
      </c>
      <c r="FN1" s="4">
        <v>42736</v>
      </c>
      <c r="FO1" s="4">
        <v>42767</v>
      </c>
      <c r="FP1" s="4">
        <v>42795</v>
      </c>
      <c r="FQ1" s="4">
        <v>42826</v>
      </c>
      <c r="FR1" s="4">
        <v>42856</v>
      </c>
      <c r="FS1" s="4">
        <v>42887</v>
      </c>
      <c r="FT1" s="4">
        <v>42917</v>
      </c>
      <c r="FU1" s="4">
        <v>42948</v>
      </c>
      <c r="FV1" s="4">
        <v>42979</v>
      </c>
      <c r="FW1" s="4">
        <v>43009</v>
      </c>
      <c r="FX1" s="4">
        <v>43040</v>
      </c>
      <c r="FY1" s="4">
        <v>43070</v>
      </c>
      <c r="FZ1" s="4">
        <v>43101</v>
      </c>
      <c r="GA1" s="4">
        <v>43132</v>
      </c>
      <c r="GB1" s="4">
        <v>43160</v>
      </c>
      <c r="GC1" s="4">
        <v>43191</v>
      </c>
      <c r="GD1" s="4">
        <v>43221</v>
      </c>
      <c r="GE1" s="4">
        <v>43252</v>
      </c>
      <c r="GF1" s="4">
        <v>43282</v>
      </c>
      <c r="GG1" s="4">
        <v>43313</v>
      </c>
      <c r="GH1" s="4">
        <v>43344</v>
      </c>
      <c r="GI1" s="4">
        <v>43374</v>
      </c>
      <c r="GJ1" s="4">
        <v>43405</v>
      </c>
      <c r="GK1" s="4">
        <v>43435</v>
      </c>
      <c r="GL1" s="4">
        <v>43466</v>
      </c>
      <c r="GM1" s="4">
        <v>43497</v>
      </c>
      <c r="GN1" s="4">
        <v>43525</v>
      </c>
      <c r="GO1" s="4">
        <v>43556</v>
      </c>
      <c r="GP1" s="4">
        <v>43586</v>
      </c>
      <c r="GQ1" s="4">
        <v>43617</v>
      </c>
      <c r="GR1" s="4">
        <v>43647</v>
      </c>
      <c r="GS1" s="4">
        <v>43678</v>
      </c>
      <c r="GT1" s="4">
        <v>43709</v>
      </c>
      <c r="GU1" s="4">
        <v>43739</v>
      </c>
      <c r="GV1" s="4">
        <v>43770</v>
      </c>
      <c r="GW1" s="4">
        <v>43800</v>
      </c>
      <c r="GX1" s="4">
        <v>43831</v>
      </c>
      <c r="GY1" s="4">
        <v>43862</v>
      </c>
      <c r="GZ1" s="4">
        <v>43891</v>
      </c>
      <c r="HA1" s="4">
        <v>43922</v>
      </c>
      <c r="HB1" s="4">
        <v>43952</v>
      </c>
      <c r="HC1" s="4">
        <v>43983</v>
      </c>
      <c r="HD1" s="4">
        <v>44013</v>
      </c>
      <c r="HE1" s="4">
        <v>44044</v>
      </c>
      <c r="HF1" s="4">
        <v>44075</v>
      </c>
      <c r="HG1" s="4">
        <v>44105</v>
      </c>
      <c r="HH1" s="4">
        <v>44136</v>
      </c>
      <c r="HI1" s="4">
        <v>44166</v>
      </c>
    </row>
    <row r="2" spans="1:217" s="8" customFormat="1" ht="14.25" x14ac:dyDescent="0.2">
      <c r="A2" s="6" t="s">
        <v>15</v>
      </c>
      <c r="B2" s="7">
        <v>392.11764131300004</v>
      </c>
      <c r="C2" s="7">
        <v>394.27035070800002</v>
      </c>
      <c r="D2" s="7">
        <v>411.83554843400009</v>
      </c>
      <c r="E2" s="7">
        <v>511.77784363899997</v>
      </c>
      <c r="F2" s="7">
        <v>457.252635457</v>
      </c>
      <c r="G2" s="7">
        <v>400.08869956600006</v>
      </c>
      <c r="H2" s="7">
        <v>476.64580259999997</v>
      </c>
      <c r="I2" s="7">
        <v>511.86180690700002</v>
      </c>
      <c r="J2" s="7">
        <v>534.06887736700003</v>
      </c>
      <c r="K2" s="7">
        <v>555.24246641499997</v>
      </c>
      <c r="L2" s="7">
        <v>582.64804531400011</v>
      </c>
      <c r="M2" s="7">
        <v>837.1590665079998</v>
      </c>
      <c r="N2" s="7">
        <v>377.89362093800003</v>
      </c>
      <c r="O2" s="7">
        <v>502.89529373300002</v>
      </c>
      <c r="P2" s="7">
        <v>614.61959754999998</v>
      </c>
      <c r="Q2" s="7">
        <v>628.28930276300002</v>
      </c>
      <c r="R2" s="7">
        <v>743.63048793100006</v>
      </c>
      <c r="S2" s="7">
        <v>594.75880984600008</v>
      </c>
      <c r="T2" s="7">
        <v>734.00302585899988</v>
      </c>
      <c r="U2" s="7">
        <v>655.30200582799989</v>
      </c>
      <c r="V2" s="7">
        <v>676.92107769600011</v>
      </c>
      <c r="W2" s="7">
        <v>681.55731332799985</v>
      </c>
      <c r="X2" s="7">
        <v>735.32286867499988</v>
      </c>
      <c r="Y2" s="7">
        <v>703.23841143799996</v>
      </c>
      <c r="Z2" s="7">
        <v>558.52203959100007</v>
      </c>
      <c r="AA2" s="7">
        <v>594.57119219499998</v>
      </c>
      <c r="AB2" s="7">
        <v>734.53343079499996</v>
      </c>
      <c r="AC2" s="7">
        <v>745.18733948199986</v>
      </c>
      <c r="AD2" s="7">
        <v>681.51779380699998</v>
      </c>
      <c r="AE2" s="7">
        <v>690.54406846899997</v>
      </c>
      <c r="AF2" s="7">
        <v>707.00637245300004</v>
      </c>
      <c r="AG2" s="7">
        <v>720.36050502600006</v>
      </c>
      <c r="AH2" s="7">
        <v>694.04686913299997</v>
      </c>
      <c r="AI2" s="7">
        <v>708.7273574269999</v>
      </c>
      <c r="AJ2" s="7">
        <v>744.25880173999997</v>
      </c>
      <c r="AK2" s="7">
        <v>850.43727976600007</v>
      </c>
      <c r="AL2" s="7">
        <v>804.5056445759999</v>
      </c>
      <c r="AM2" s="7">
        <v>702.33640622000007</v>
      </c>
      <c r="AN2" s="7">
        <v>745.36230624500013</v>
      </c>
      <c r="AO2" s="7">
        <v>890.75322697199999</v>
      </c>
      <c r="AP2" s="7">
        <v>890.91795143900003</v>
      </c>
      <c r="AQ2" s="7">
        <v>734.12080426300008</v>
      </c>
      <c r="AR2" s="7">
        <v>761.42231961999994</v>
      </c>
      <c r="AS2" s="7">
        <v>764.826399993</v>
      </c>
      <c r="AT2" s="7">
        <v>939.74358420299995</v>
      </c>
      <c r="AU2" s="7">
        <v>779.45492134000006</v>
      </c>
      <c r="AV2" s="7">
        <v>811.85265980700001</v>
      </c>
      <c r="AW2" s="7">
        <v>730.60140184099998</v>
      </c>
      <c r="AX2" s="7">
        <v>784.47254017</v>
      </c>
      <c r="AY2" s="7">
        <v>630.8556811819999</v>
      </c>
      <c r="AZ2" s="7">
        <v>1056.3024390750002</v>
      </c>
      <c r="BA2" s="7">
        <v>884.85361824799998</v>
      </c>
      <c r="BB2" s="7">
        <v>1061.3230152830001</v>
      </c>
      <c r="BC2" s="7">
        <v>774.75072046299988</v>
      </c>
      <c r="BD2" s="7">
        <v>901.46919761300001</v>
      </c>
      <c r="BE2" s="7">
        <v>915.8331071770001</v>
      </c>
      <c r="BF2" s="7">
        <v>819.66443758600008</v>
      </c>
      <c r="BG2" s="7">
        <v>964.51359225900001</v>
      </c>
      <c r="BH2" s="7">
        <v>1011.2920694810001</v>
      </c>
      <c r="BI2" s="7">
        <v>1007.037033724</v>
      </c>
      <c r="BJ2" s="7">
        <v>1034.4158915</v>
      </c>
      <c r="BK2" s="7">
        <v>1014.461690237</v>
      </c>
      <c r="BL2" s="7">
        <v>992.9383303149998</v>
      </c>
      <c r="BM2" s="7">
        <v>1052.792667809</v>
      </c>
      <c r="BN2" s="7">
        <v>1183.3630319040003</v>
      </c>
      <c r="BO2" s="7">
        <v>961.69130117399993</v>
      </c>
      <c r="BP2" s="7">
        <v>1086.4679564180001</v>
      </c>
      <c r="BQ2" s="7">
        <v>951.01629430699995</v>
      </c>
      <c r="BR2" s="7">
        <v>1090.1667557430001</v>
      </c>
      <c r="BS2" s="7">
        <v>989.88140071600003</v>
      </c>
      <c r="BT2" s="7">
        <v>1208.7742741490001</v>
      </c>
      <c r="BU2" s="7">
        <v>1153.1431435940003</v>
      </c>
      <c r="BV2" s="7">
        <v>940.72586127900001</v>
      </c>
      <c r="BW2" s="7">
        <v>936.44543586400005</v>
      </c>
      <c r="BX2" s="7">
        <v>985.46210423200012</v>
      </c>
      <c r="BY2" s="7">
        <v>1331.6446183040002</v>
      </c>
      <c r="BZ2" s="7">
        <v>1194.2228953949998</v>
      </c>
      <c r="CA2" s="7">
        <v>1000.8325818450002</v>
      </c>
      <c r="CB2" s="7">
        <v>1312.153936317</v>
      </c>
      <c r="CC2" s="7">
        <v>1082.5927304659999</v>
      </c>
      <c r="CD2" s="7">
        <v>1187.0916968199999</v>
      </c>
      <c r="CE2" s="7">
        <v>1106.391461536</v>
      </c>
      <c r="CF2" s="7">
        <v>1366.3515112499999</v>
      </c>
      <c r="CG2" s="7">
        <v>1434.017582059</v>
      </c>
      <c r="CH2" s="7">
        <v>1022.5046873049999</v>
      </c>
      <c r="CI2" s="7">
        <v>1140.62903729</v>
      </c>
      <c r="CJ2" s="7">
        <v>1091.1580805890001</v>
      </c>
      <c r="CK2" s="7">
        <v>1309.3331825929999</v>
      </c>
      <c r="CL2" s="7">
        <v>1536.6515740680002</v>
      </c>
      <c r="CM2" s="7">
        <v>1348.71413611</v>
      </c>
      <c r="CN2" s="7">
        <v>1329.911541814</v>
      </c>
      <c r="CO2" s="7">
        <v>1205.2821447450001</v>
      </c>
      <c r="CP2" s="7">
        <v>1396.3915642619995</v>
      </c>
      <c r="CQ2" s="7">
        <v>1404.4151720910002</v>
      </c>
      <c r="CR2" s="7">
        <v>1650.383432765</v>
      </c>
      <c r="CS2" s="7">
        <v>1806.7679813609998</v>
      </c>
      <c r="CT2" s="7">
        <v>1245.5600994060001</v>
      </c>
      <c r="CU2" s="7">
        <v>1457.4215451810001</v>
      </c>
      <c r="CV2" s="7">
        <v>1382.6243175969998</v>
      </c>
      <c r="CW2" s="7">
        <v>1533.9288576629999</v>
      </c>
      <c r="CX2" s="7">
        <v>1733.6074537179998</v>
      </c>
      <c r="CY2" s="7">
        <v>1404.5063388080002</v>
      </c>
      <c r="CZ2" s="7">
        <v>1754.4943487280002</v>
      </c>
      <c r="DA2" s="7">
        <v>1406.7394333329999</v>
      </c>
      <c r="DB2" s="7">
        <v>1609.0620551499999</v>
      </c>
      <c r="DC2" s="7">
        <v>1768.6679052320001</v>
      </c>
      <c r="DD2" s="7">
        <v>1818.2747747079995</v>
      </c>
      <c r="DE2" s="7">
        <v>1854.3482631790002</v>
      </c>
      <c r="DF2" s="7">
        <v>1528.9273107419999</v>
      </c>
      <c r="DG2" s="7">
        <v>1418.8697596560003</v>
      </c>
      <c r="DH2" s="7">
        <v>1591.9370650359999</v>
      </c>
      <c r="DI2" s="7">
        <v>1709.0081072089999</v>
      </c>
      <c r="DJ2" s="7">
        <v>2057.4732229590004</v>
      </c>
      <c r="DK2" s="7">
        <v>1527.7991969509999</v>
      </c>
      <c r="DL2" s="7">
        <v>1961.0089379989997</v>
      </c>
      <c r="DM2" s="7">
        <v>1575.3633269430002</v>
      </c>
      <c r="DN2" s="7">
        <v>1861.1546437239999</v>
      </c>
      <c r="DO2" s="7">
        <v>1611.8926080349997</v>
      </c>
      <c r="DP2" s="7">
        <v>1937.3664661090002</v>
      </c>
      <c r="DQ2" s="7">
        <v>1856.0509289409999</v>
      </c>
      <c r="DR2" s="7">
        <v>1764.9782131279999</v>
      </c>
      <c r="DS2" s="7">
        <v>1463.494532426</v>
      </c>
      <c r="DT2" s="7">
        <v>1597.124216744</v>
      </c>
      <c r="DU2" s="7">
        <v>2003.158739603</v>
      </c>
      <c r="DV2" s="7">
        <v>1989.8629354950003</v>
      </c>
      <c r="DW2" s="7">
        <v>1508.1503166129999</v>
      </c>
      <c r="DX2" s="7">
        <v>1917.4887134229998</v>
      </c>
      <c r="DY2" s="7">
        <v>1573.8166161500001</v>
      </c>
      <c r="DZ2" s="7">
        <v>1837.4117233030001</v>
      </c>
      <c r="EA2" s="7">
        <v>1649.0058624630001</v>
      </c>
      <c r="EB2" s="7">
        <v>1971.1223836290003</v>
      </c>
      <c r="EC2" s="7">
        <v>2173.4854480150002</v>
      </c>
      <c r="ED2" s="7">
        <v>1680.9850145109999</v>
      </c>
      <c r="EE2" s="7">
        <v>1797.5913346409998</v>
      </c>
      <c r="EF2" s="7">
        <v>1692.1851979160001</v>
      </c>
      <c r="EG2" s="7">
        <v>1970.9655661520001</v>
      </c>
      <c r="EH2" s="7">
        <v>2684.6358159880001</v>
      </c>
      <c r="EI2" s="7">
        <v>1779.2311088030001</v>
      </c>
      <c r="EJ2" s="7">
        <v>2337.0629295989997</v>
      </c>
      <c r="EK2" s="7">
        <v>1604.0229955969999</v>
      </c>
      <c r="EL2" s="7">
        <v>2327.5078221570002</v>
      </c>
      <c r="EM2" s="7">
        <v>2034.723694497</v>
      </c>
      <c r="EN2" s="7">
        <v>2056.4375578609997</v>
      </c>
      <c r="EO2" s="7">
        <v>2729.4965304900002</v>
      </c>
      <c r="EP2" s="7">
        <v>1832.895121606</v>
      </c>
      <c r="EQ2" s="7">
        <v>1930.551442508</v>
      </c>
      <c r="ER2" s="7">
        <v>1888.5530510630001</v>
      </c>
      <c r="ES2" s="7">
        <v>2233.7868660610002</v>
      </c>
      <c r="ET2" s="7">
        <v>2646.1948248070003</v>
      </c>
      <c r="EU2" s="7">
        <v>2176.1483012119998</v>
      </c>
      <c r="EV2" s="7">
        <v>2170.085056034</v>
      </c>
      <c r="EW2" s="7">
        <v>1938.667023795</v>
      </c>
      <c r="EX2" s="7">
        <v>2165.9943171030004</v>
      </c>
      <c r="EY2" s="7">
        <v>2145.2125293100003</v>
      </c>
      <c r="EZ2" s="7">
        <v>2300.4276812950002</v>
      </c>
      <c r="FA2" s="7">
        <v>3136.4019166419994</v>
      </c>
      <c r="FB2" s="7">
        <v>2104.3460953160002</v>
      </c>
      <c r="FC2" s="7">
        <v>2306.6031194690004</v>
      </c>
      <c r="FD2" s="7">
        <v>1934.983097631</v>
      </c>
      <c r="FE2" s="7">
        <v>2256.5545515949998</v>
      </c>
      <c r="FF2" s="7">
        <v>2503.5869280660004</v>
      </c>
      <c r="FG2" s="7">
        <v>2120.2597852710001</v>
      </c>
      <c r="FH2" s="7">
        <v>2284.9892885099998</v>
      </c>
      <c r="FI2" s="7">
        <v>2562.3335442820003</v>
      </c>
      <c r="FJ2" s="7">
        <v>2603.2254022309999</v>
      </c>
      <c r="FK2" s="7">
        <v>2133.5261382980002</v>
      </c>
      <c r="FL2" s="7">
        <v>2725.3397179019998</v>
      </c>
      <c r="FM2" s="7">
        <v>2899.8520721770001</v>
      </c>
      <c r="FN2" s="7">
        <v>2141.1619544939999</v>
      </c>
      <c r="FO2" s="7">
        <v>2200.0980520189996</v>
      </c>
      <c r="FP2" s="7">
        <v>2254.6683968279999</v>
      </c>
      <c r="FQ2" s="7">
        <v>2364.3265376579998</v>
      </c>
      <c r="FR2" s="7">
        <v>2905.0983682309998</v>
      </c>
      <c r="FS2" s="7">
        <v>2359.3407100130003</v>
      </c>
      <c r="FT2" s="7">
        <v>2713.7011405139997</v>
      </c>
      <c r="FU2" s="7">
        <v>2707.996534767</v>
      </c>
      <c r="FV2" s="7">
        <v>2767.9576947770001</v>
      </c>
      <c r="FW2" s="7">
        <v>2479.5354445960002</v>
      </c>
      <c r="FX2" s="7">
        <v>2803.2314082930002</v>
      </c>
      <c r="FY2" s="7">
        <v>3398.1417386799999</v>
      </c>
      <c r="FZ2" s="7">
        <v>2401.1146874629999</v>
      </c>
      <c r="GA2" s="7">
        <v>2027.9859141850002</v>
      </c>
      <c r="GB2" s="8">
        <v>2240.7732797899998</v>
      </c>
      <c r="GC2" s="8">
        <v>3392.805268524</v>
      </c>
      <c r="GD2" s="8">
        <v>2948.7626089170003</v>
      </c>
      <c r="GE2" s="8">
        <v>2517.4616609350001</v>
      </c>
      <c r="GF2" s="8">
        <v>2973.0019349989998</v>
      </c>
      <c r="GG2" s="8">
        <v>2524.7144223740002</v>
      </c>
      <c r="GH2" s="8">
        <v>3026.0649021610002</v>
      </c>
      <c r="GI2" s="8">
        <v>2674.732613873</v>
      </c>
      <c r="GJ2" s="8">
        <v>3087.3055812719999</v>
      </c>
      <c r="GK2" s="8">
        <v>2719.2375421890001</v>
      </c>
      <c r="GL2" s="9">
        <v>2742.7452852879996</v>
      </c>
      <c r="GM2" s="9">
        <v>2658.1769129149998</v>
      </c>
      <c r="GN2" s="9">
        <v>2467.6436359110003</v>
      </c>
      <c r="GO2" s="9">
        <v>3135.5129040580005</v>
      </c>
      <c r="GP2" s="9">
        <v>3079.8704872479998</v>
      </c>
      <c r="GQ2" s="9">
        <v>2411.384509514</v>
      </c>
      <c r="GR2" s="9">
        <v>3081.9124922010001</v>
      </c>
      <c r="GS2" s="9">
        <v>2503.4922681429998</v>
      </c>
      <c r="GT2" s="9">
        <v>2954.8947663270001</v>
      </c>
      <c r="GU2" s="9">
        <v>2778.2621795190003</v>
      </c>
      <c r="GV2" s="9">
        <v>3071.9020799589998</v>
      </c>
      <c r="GW2" s="9">
        <v>2746.920724435</v>
      </c>
      <c r="GX2" s="9">
        <v>2524.8434527580002</v>
      </c>
      <c r="GY2" s="9">
        <v>2807.4076824540002</v>
      </c>
      <c r="GZ2" s="9">
        <v>2723.141181985</v>
      </c>
      <c r="HA2" s="9">
        <v>1667.9836523859999</v>
      </c>
      <c r="HB2" s="9">
        <v>2052.1081395149999</v>
      </c>
      <c r="HC2" s="9">
        <v>2584.5567302030004</v>
      </c>
      <c r="HD2" s="9">
        <v>2819.5316066220003</v>
      </c>
    </row>
    <row r="3" spans="1:217" s="12" customFormat="1" ht="6.75" customHeight="1" x14ac:dyDescent="0.2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8"/>
      <c r="GC3" s="8"/>
      <c r="GD3" s="8"/>
      <c r="GE3" s="8"/>
      <c r="GF3" s="8"/>
      <c r="GG3" s="8"/>
      <c r="GH3" s="8"/>
      <c r="GI3" s="8"/>
      <c r="GJ3" s="8"/>
      <c r="GK3" s="8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</row>
    <row r="4" spans="1:217" s="12" customFormat="1" ht="12.75" x14ac:dyDescent="0.2">
      <c r="A4" s="12" t="s">
        <v>16</v>
      </c>
      <c r="B4" s="13">
        <v>244.56120121400002</v>
      </c>
      <c r="C4" s="13">
        <v>230.05253460700001</v>
      </c>
      <c r="D4" s="13">
        <v>241.67726519700003</v>
      </c>
      <c r="E4" s="13">
        <v>298.08057372799999</v>
      </c>
      <c r="F4" s="13">
        <v>309.41371962699998</v>
      </c>
      <c r="G4" s="13">
        <v>246.446525796</v>
      </c>
      <c r="H4" s="13">
        <v>324.57511357099997</v>
      </c>
      <c r="I4" s="13">
        <v>289.968789646</v>
      </c>
      <c r="J4" s="13">
        <v>366.28685517099996</v>
      </c>
      <c r="K4" s="13">
        <v>380.53570590499999</v>
      </c>
      <c r="L4" s="13">
        <v>370.65979374200015</v>
      </c>
      <c r="M4" s="13">
        <v>373.56272912899988</v>
      </c>
      <c r="N4" s="13">
        <v>319.07274518400004</v>
      </c>
      <c r="O4" s="13">
        <v>305.41434803599998</v>
      </c>
      <c r="P4" s="13">
        <v>364.64744979199997</v>
      </c>
      <c r="Q4" s="13">
        <v>413.53998708300003</v>
      </c>
      <c r="R4" s="13">
        <v>482.40294374600001</v>
      </c>
      <c r="S4" s="13">
        <v>402.59554470000006</v>
      </c>
      <c r="T4" s="13">
        <v>445.95218229699992</v>
      </c>
      <c r="U4" s="13">
        <v>409.029390831</v>
      </c>
      <c r="V4" s="13">
        <v>469.32177894300003</v>
      </c>
      <c r="W4" s="13">
        <v>399.87199042099991</v>
      </c>
      <c r="X4" s="13">
        <v>502.65544425099995</v>
      </c>
      <c r="Y4" s="13">
        <v>414.66157452599998</v>
      </c>
      <c r="Z4" s="13">
        <v>398.58852087000002</v>
      </c>
      <c r="AA4" s="13">
        <v>368.37826086399997</v>
      </c>
      <c r="AB4" s="13">
        <v>342.57123041199998</v>
      </c>
      <c r="AC4" s="13">
        <v>516.28903292799998</v>
      </c>
      <c r="AD4" s="13">
        <v>500.46098781499995</v>
      </c>
      <c r="AE4" s="13">
        <v>412.19238995699999</v>
      </c>
      <c r="AF4" s="13">
        <v>522.20681527900001</v>
      </c>
      <c r="AG4" s="13">
        <v>440.600099</v>
      </c>
      <c r="AH4" s="13">
        <v>475.719881939</v>
      </c>
      <c r="AI4" s="13">
        <v>472.54109064399995</v>
      </c>
      <c r="AJ4" s="13">
        <v>504.753636895</v>
      </c>
      <c r="AK4" s="13">
        <v>515.92080450700007</v>
      </c>
      <c r="AL4" s="13">
        <v>494.29820367999997</v>
      </c>
      <c r="AM4" s="13">
        <v>436.61665817900001</v>
      </c>
      <c r="AN4" s="13">
        <v>507.14859481000002</v>
      </c>
      <c r="AO4" s="13">
        <v>631.65630699999997</v>
      </c>
      <c r="AP4" s="13">
        <v>584.03412166600003</v>
      </c>
      <c r="AQ4" s="13">
        <v>473.32508144799999</v>
      </c>
      <c r="AR4" s="13">
        <v>554.49492691500006</v>
      </c>
      <c r="AS4" s="13">
        <v>479.92949148100007</v>
      </c>
      <c r="AT4" s="13">
        <v>541.64970596000001</v>
      </c>
      <c r="AU4" s="13">
        <v>507.00432923900007</v>
      </c>
      <c r="AV4" s="13">
        <v>596.62460225700011</v>
      </c>
      <c r="AW4" s="13">
        <v>487.239093099</v>
      </c>
      <c r="AX4" s="13">
        <v>553.29392444600001</v>
      </c>
      <c r="AY4" s="13">
        <v>413.206984955</v>
      </c>
      <c r="AZ4" s="13">
        <v>567.68530295200003</v>
      </c>
      <c r="BA4" s="13">
        <v>644.95711485499999</v>
      </c>
      <c r="BB4" s="13">
        <v>661.87865591600007</v>
      </c>
      <c r="BC4" s="13">
        <v>546.80658852699992</v>
      </c>
      <c r="BD4" s="13">
        <v>634.25544896999997</v>
      </c>
      <c r="BE4" s="13">
        <v>566.00638478600001</v>
      </c>
      <c r="BF4" s="13">
        <v>555.50086982500011</v>
      </c>
      <c r="BG4" s="13">
        <v>570.05181706600001</v>
      </c>
      <c r="BH4" s="13">
        <v>717.00717437000003</v>
      </c>
      <c r="BI4" s="13">
        <v>587.98889464900003</v>
      </c>
      <c r="BJ4" s="13">
        <v>632.44239380300007</v>
      </c>
      <c r="BK4" s="13">
        <v>679.00750469399998</v>
      </c>
      <c r="BL4" s="13">
        <v>559.97745219599983</v>
      </c>
      <c r="BM4" s="13">
        <v>807.30564953699991</v>
      </c>
      <c r="BN4" s="13">
        <v>873.9174724730002</v>
      </c>
      <c r="BO4" s="13">
        <v>676.90941695999993</v>
      </c>
      <c r="BP4" s="13">
        <v>891.52400867000006</v>
      </c>
      <c r="BQ4" s="13">
        <v>613.925693701</v>
      </c>
      <c r="BR4" s="13">
        <v>823.64789551600006</v>
      </c>
      <c r="BS4" s="13">
        <v>691.49721565699997</v>
      </c>
      <c r="BT4" s="13">
        <v>760.10001637400012</v>
      </c>
      <c r="BU4" s="13">
        <v>645.72799703200008</v>
      </c>
      <c r="BV4" s="13">
        <v>601.88127809000002</v>
      </c>
      <c r="BW4" s="13">
        <v>600.30466626600003</v>
      </c>
      <c r="BX4" s="13">
        <v>617.58399484600011</v>
      </c>
      <c r="BY4" s="13">
        <v>933.51964514700012</v>
      </c>
      <c r="BZ4" s="13">
        <v>882.32904381099991</v>
      </c>
      <c r="CA4" s="13">
        <v>674.53243418700004</v>
      </c>
      <c r="CB4" s="13">
        <v>881.5233513039999</v>
      </c>
      <c r="CC4" s="13">
        <v>732.84315531899995</v>
      </c>
      <c r="CD4" s="13">
        <v>842.44592483799988</v>
      </c>
      <c r="CE4" s="13">
        <v>718.75029327699997</v>
      </c>
      <c r="CF4" s="13">
        <v>928.69077156799995</v>
      </c>
      <c r="CG4" s="13">
        <v>792.41945488299996</v>
      </c>
      <c r="CH4" s="13">
        <v>744.69009540799993</v>
      </c>
      <c r="CI4" s="13">
        <v>766.95696353599999</v>
      </c>
      <c r="CJ4" s="13">
        <v>737.63733482300006</v>
      </c>
      <c r="CK4" s="13">
        <v>1007.7679216779999</v>
      </c>
      <c r="CL4" s="13">
        <v>1108.037842468</v>
      </c>
      <c r="CM4" s="13">
        <v>958.92734579599994</v>
      </c>
      <c r="CN4" s="13">
        <v>1008.3764489549999</v>
      </c>
      <c r="CO4" s="13">
        <v>868.84863660800011</v>
      </c>
      <c r="CP4" s="13">
        <v>1065.8060441059997</v>
      </c>
      <c r="CQ4" s="13">
        <v>965.12296362400014</v>
      </c>
      <c r="CR4" s="13">
        <v>1127.6291721819998</v>
      </c>
      <c r="CS4" s="13">
        <v>1045.7266441429999</v>
      </c>
      <c r="CT4" s="13">
        <v>938.41699295499996</v>
      </c>
      <c r="CU4" s="13">
        <v>794.28355826899997</v>
      </c>
      <c r="CV4" s="13">
        <v>1021.1500922389999</v>
      </c>
      <c r="CW4" s="13">
        <v>1154.8727038649999</v>
      </c>
      <c r="CX4" s="13">
        <v>1293.9471212219999</v>
      </c>
      <c r="CY4" s="13">
        <v>1053.815826925</v>
      </c>
      <c r="CZ4" s="13">
        <v>1257.7242505410002</v>
      </c>
      <c r="DA4" s="13">
        <v>957.01615771699994</v>
      </c>
      <c r="DB4" s="13">
        <v>1312.2867475339999</v>
      </c>
      <c r="DC4" s="13">
        <v>1049.58146513</v>
      </c>
      <c r="DD4" s="13">
        <v>1305.0722704309997</v>
      </c>
      <c r="DE4" s="13">
        <v>1072.5659272160001</v>
      </c>
      <c r="DF4" s="13">
        <v>992.61145079999994</v>
      </c>
      <c r="DG4" s="13">
        <v>884.69023375400002</v>
      </c>
      <c r="DH4" s="13">
        <v>951.83542906599996</v>
      </c>
      <c r="DI4" s="13">
        <v>1244.2991604969998</v>
      </c>
      <c r="DJ4" s="13">
        <v>1465.6840463270003</v>
      </c>
      <c r="DK4" s="13">
        <v>987.14926516100013</v>
      </c>
      <c r="DL4" s="13">
        <v>1465.6551326559998</v>
      </c>
      <c r="DM4" s="13">
        <v>1069.1175974400001</v>
      </c>
      <c r="DN4" s="13">
        <v>1320.101336748</v>
      </c>
      <c r="DO4" s="13">
        <v>1070.14765579</v>
      </c>
      <c r="DP4" s="13">
        <v>1394.0275933280002</v>
      </c>
      <c r="DQ4" s="13">
        <v>1025.2848621779999</v>
      </c>
      <c r="DR4" s="13">
        <v>1146.5381812419998</v>
      </c>
      <c r="DS4" s="13">
        <v>888.26109346099997</v>
      </c>
      <c r="DT4" s="13">
        <v>935.33965503699994</v>
      </c>
      <c r="DU4" s="13">
        <v>1427.5286041029999</v>
      </c>
      <c r="DV4" s="13">
        <v>1510.8658002620002</v>
      </c>
      <c r="DW4" s="13">
        <v>1052.9011401569999</v>
      </c>
      <c r="DX4" s="13">
        <v>1382.9585258299999</v>
      </c>
      <c r="DY4" s="13">
        <v>1122.135582982</v>
      </c>
      <c r="DZ4" s="13">
        <v>1413.9699052819999</v>
      </c>
      <c r="EA4" s="13">
        <v>1154.1782461719999</v>
      </c>
      <c r="EB4" s="13">
        <v>1540.4480582150002</v>
      </c>
      <c r="EC4" s="13">
        <v>1214.4530106960001</v>
      </c>
      <c r="ED4" s="13">
        <v>1305.1491771819999</v>
      </c>
      <c r="EE4" s="13">
        <v>1045.6991384299999</v>
      </c>
      <c r="EF4" s="13">
        <v>1246.127121191</v>
      </c>
      <c r="EG4" s="13">
        <v>1567.3032966609999</v>
      </c>
      <c r="EH4" s="13">
        <v>1783.899321824</v>
      </c>
      <c r="EI4" s="13">
        <v>1346.3023710800001</v>
      </c>
      <c r="EJ4" s="13">
        <v>1720.9755525539999</v>
      </c>
      <c r="EK4" s="13">
        <v>1201.4531707429999</v>
      </c>
      <c r="EL4" s="13">
        <v>1665.1637764650002</v>
      </c>
      <c r="EM4" s="13">
        <v>1563.2321440559999</v>
      </c>
      <c r="EN4" s="13">
        <v>1596.1574623889996</v>
      </c>
      <c r="EO4" s="13">
        <v>1443.5331820379999</v>
      </c>
      <c r="EP4" s="13">
        <v>1412.7278108</v>
      </c>
      <c r="EQ4" s="13">
        <v>1123.0507655489998</v>
      </c>
      <c r="ER4" s="13">
        <v>1410.80461655</v>
      </c>
      <c r="ES4" s="13">
        <v>1778.6221536210003</v>
      </c>
      <c r="ET4" s="13">
        <v>1733.7850264000001</v>
      </c>
      <c r="EU4" s="13">
        <v>1396.3960154700001</v>
      </c>
      <c r="EV4" s="13">
        <v>1714.310288115</v>
      </c>
      <c r="EW4" s="13">
        <v>1256.805842538</v>
      </c>
      <c r="EX4" s="13">
        <v>1678.6854614480001</v>
      </c>
      <c r="EY4" s="13">
        <v>1495.9204339930002</v>
      </c>
      <c r="EZ4" s="13">
        <v>1607.9201815440001</v>
      </c>
      <c r="FA4" s="13">
        <v>1477.9739403059998</v>
      </c>
      <c r="FB4" s="13">
        <v>1480.6029829730003</v>
      </c>
      <c r="FC4" s="13">
        <v>1174.9446919240002</v>
      </c>
      <c r="FD4" s="13">
        <v>1430.0887423899999</v>
      </c>
      <c r="FE4" s="13">
        <v>1844.0988859499998</v>
      </c>
      <c r="FF4" s="13">
        <v>1969.6048592640002</v>
      </c>
      <c r="FG4" s="13">
        <v>1500.097742528</v>
      </c>
      <c r="FH4" s="13">
        <v>1714.3391355309998</v>
      </c>
      <c r="FI4" s="13">
        <v>1482.3576739470002</v>
      </c>
      <c r="FJ4" s="13">
        <v>1845.3134970729998</v>
      </c>
      <c r="FK4" s="13">
        <v>1488.2489533030002</v>
      </c>
      <c r="FL4" s="13">
        <v>1797.2749911819999</v>
      </c>
      <c r="FM4" s="13">
        <v>1749.5577051760001</v>
      </c>
      <c r="FN4" s="13">
        <v>1583.465110435</v>
      </c>
      <c r="FO4" s="13">
        <v>1265.1477241479997</v>
      </c>
      <c r="FP4" s="13">
        <v>1484.5084198729999</v>
      </c>
      <c r="FQ4" s="13">
        <v>1931.2282003149996</v>
      </c>
      <c r="FR4" s="13">
        <v>2236.2742928339999</v>
      </c>
      <c r="FS4" s="13">
        <v>1733.5269632600002</v>
      </c>
      <c r="FT4" s="13">
        <v>2042.855915714</v>
      </c>
      <c r="FU4" s="13">
        <v>1800.97055525</v>
      </c>
      <c r="FV4" s="13">
        <v>2079.0193831430001</v>
      </c>
      <c r="FW4" s="13">
        <v>1781.0159855190004</v>
      </c>
      <c r="FX4" s="13">
        <v>2053.4077942439999</v>
      </c>
      <c r="FY4" s="13">
        <v>1738.8577076250001</v>
      </c>
      <c r="FZ4" s="13">
        <v>1871.333058213</v>
      </c>
      <c r="GA4" s="13">
        <v>1435.5580623780002</v>
      </c>
      <c r="GB4" s="13">
        <v>1614.228633106</v>
      </c>
      <c r="GC4" s="13">
        <v>2293.0501114809999</v>
      </c>
      <c r="GD4" s="13">
        <v>2192.3581292130002</v>
      </c>
      <c r="GE4" s="13">
        <v>1811.740080672</v>
      </c>
      <c r="GF4" s="13">
        <v>2204.795635163</v>
      </c>
      <c r="GG4" s="13">
        <v>1882.3286826670001</v>
      </c>
      <c r="GH4" s="13">
        <v>2137.6591953810002</v>
      </c>
      <c r="GI4" s="13">
        <v>1921.410220621</v>
      </c>
      <c r="GJ4" s="13">
        <v>2181.2215812110003</v>
      </c>
      <c r="GK4" s="13">
        <v>1591.3879080030001</v>
      </c>
      <c r="GL4" s="14">
        <v>1849.3213820919998</v>
      </c>
      <c r="GM4" s="14">
        <v>1595.0464208089998</v>
      </c>
      <c r="GN4" s="14">
        <v>1795.8413952830003</v>
      </c>
      <c r="GO4" s="14">
        <v>2213.9597514760003</v>
      </c>
      <c r="GP4" s="14">
        <v>2279.4688096239997</v>
      </c>
      <c r="GQ4" s="14">
        <v>1694.7280754199999</v>
      </c>
      <c r="GR4" s="14">
        <v>2286.967802267</v>
      </c>
      <c r="GS4" s="14">
        <v>1808.9843542450001</v>
      </c>
      <c r="GT4" s="14">
        <v>2227.9516970340001</v>
      </c>
      <c r="GU4" s="14">
        <v>1947.9167391440001</v>
      </c>
      <c r="GV4" s="14">
        <v>2158.001089718</v>
      </c>
      <c r="GW4" s="14">
        <v>1719.0685062780001</v>
      </c>
      <c r="GX4" s="14">
        <v>1987.3436059480002</v>
      </c>
      <c r="GY4" s="14">
        <v>1689.8486228659999</v>
      </c>
      <c r="GZ4" s="14">
        <v>1670.3117746889998</v>
      </c>
      <c r="HA4" s="14">
        <v>1075.7768779329999</v>
      </c>
      <c r="HB4" s="14">
        <v>1447.8308319120001</v>
      </c>
      <c r="HC4" s="14">
        <v>1794.2880863970001</v>
      </c>
      <c r="HD4" s="14">
        <v>2124.0135847319998</v>
      </c>
    </row>
    <row r="5" spans="1:217" x14ac:dyDescent="0.25">
      <c r="A5" s="15" t="s">
        <v>17</v>
      </c>
      <c r="B5" s="1">
        <v>4.9185127230000001</v>
      </c>
      <c r="C5" s="1">
        <v>4.815990073</v>
      </c>
      <c r="D5" s="1">
        <v>12.820834074</v>
      </c>
      <c r="E5" s="1">
        <v>7.2059620740000003</v>
      </c>
      <c r="F5" s="1">
        <v>19.082454722999998</v>
      </c>
      <c r="G5" s="1">
        <v>8.2558646519999996</v>
      </c>
      <c r="H5" s="1">
        <v>10.076614793000001</v>
      </c>
      <c r="I5" s="1">
        <v>14.777370020000001</v>
      </c>
      <c r="J5" s="1">
        <v>15.011132691999999</v>
      </c>
      <c r="K5" s="1">
        <v>30.270592757999999</v>
      </c>
      <c r="L5" s="1">
        <v>367.39232796800002</v>
      </c>
      <c r="M5" s="1">
        <v>66.883475621999992</v>
      </c>
      <c r="N5" s="1">
        <v>7.9776969939999995</v>
      </c>
      <c r="O5" s="1">
        <v>10.778831436000001</v>
      </c>
      <c r="P5" s="1">
        <v>97.130089213000005</v>
      </c>
      <c r="Q5" s="1">
        <v>35.26444869800001</v>
      </c>
      <c r="R5" s="1">
        <v>42.482453081000003</v>
      </c>
      <c r="S5" s="1">
        <v>23.589444705999998</v>
      </c>
      <c r="T5" s="1">
        <v>265.582122857</v>
      </c>
      <c r="U5" s="1">
        <v>35.215966416000001</v>
      </c>
      <c r="V5" s="1">
        <v>142.086412739</v>
      </c>
      <c r="W5" s="1">
        <v>35.338470756999996</v>
      </c>
      <c r="X5" s="1">
        <v>107.071776594</v>
      </c>
      <c r="Y5" s="1">
        <v>98.821790281999995</v>
      </c>
      <c r="Z5" s="1">
        <v>36.798416928000002</v>
      </c>
      <c r="AA5" s="1">
        <v>35.408271790000001</v>
      </c>
      <c r="AB5" s="1">
        <v>32.096818798999998</v>
      </c>
      <c r="AC5" s="1">
        <v>157.984339132</v>
      </c>
      <c r="AD5" s="1">
        <v>123.16071422399999</v>
      </c>
      <c r="AE5" s="1">
        <v>81.588600554999999</v>
      </c>
      <c r="AF5" s="1">
        <v>141.27151272200001</v>
      </c>
      <c r="AG5" s="1">
        <v>46.721308168</v>
      </c>
      <c r="AH5" s="1">
        <v>87.382297398000006</v>
      </c>
      <c r="AI5" s="1">
        <v>32.902341482999994</v>
      </c>
      <c r="AJ5" s="1">
        <v>73.982703490000006</v>
      </c>
      <c r="AK5" s="1">
        <v>79.982809431999996</v>
      </c>
      <c r="AL5" s="1">
        <v>38.273550945999993</v>
      </c>
      <c r="AM5" s="1">
        <v>26.947120558000002</v>
      </c>
      <c r="AN5" s="1">
        <v>65.960687452000016</v>
      </c>
      <c r="AO5" s="1">
        <v>197.15226777399997</v>
      </c>
      <c r="AP5" s="1">
        <v>113.40984618800002</v>
      </c>
      <c r="AQ5" s="1">
        <v>64.099105351999995</v>
      </c>
      <c r="AR5" s="1">
        <v>111.847236974</v>
      </c>
      <c r="AS5" s="1">
        <v>80.217981739999999</v>
      </c>
      <c r="AT5" s="1">
        <v>99.789183729000001</v>
      </c>
      <c r="AU5" s="1">
        <v>59.813443737</v>
      </c>
      <c r="AV5" s="1">
        <v>110.90300636000001</v>
      </c>
      <c r="AW5" s="1">
        <v>49.599068362999994</v>
      </c>
      <c r="AX5" s="1">
        <v>38.762011520999991</v>
      </c>
      <c r="AY5" s="1">
        <v>8.1267408279999991</v>
      </c>
      <c r="AZ5" s="1">
        <v>9.3844839230000012</v>
      </c>
      <c r="BA5" s="1">
        <v>4.875766874</v>
      </c>
      <c r="BB5" s="1">
        <v>12.221376746000001</v>
      </c>
      <c r="BC5" s="1">
        <v>9.4494498740000008</v>
      </c>
      <c r="BD5" s="1">
        <v>523.449398481</v>
      </c>
      <c r="BE5" s="1">
        <v>158.21277782400003</v>
      </c>
      <c r="BF5" s="1">
        <v>209.60784365800001</v>
      </c>
      <c r="BG5" s="1">
        <v>10.041369096</v>
      </c>
      <c r="BH5" s="1">
        <v>50.744751397000002</v>
      </c>
      <c r="BI5" s="1">
        <v>193.64865981</v>
      </c>
      <c r="BJ5" s="1">
        <v>45.857507801000004</v>
      </c>
      <c r="BK5" s="1">
        <v>9.1788278330000015</v>
      </c>
      <c r="BL5" s="1">
        <v>33.872102403999996</v>
      </c>
      <c r="BM5" s="1">
        <v>40.171385293000007</v>
      </c>
      <c r="BN5" s="1">
        <v>526.84864441600007</v>
      </c>
      <c r="BO5" s="1">
        <v>9.9382261439999997</v>
      </c>
      <c r="BP5" s="1">
        <v>15.830126229000001</v>
      </c>
      <c r="BQ5" s="1">
        <v>122.895675004</v>
      </c>
      <c r="BR5" s="1">
        <v>9.5434347199999987</v>
      </c>
      <c r="BS5" s="1">
        <v>290.21866282799999</v>
      </c>
      <c r="BT5" s="1">
        <v>235.92126480000002</v>
      </c>
      <c r="BU5" s="1">
        <v>232.90655572599999</v>
      </c>
      <c r="BV5" s="1">
        <v>4.7666443540000003</v>
      </c>
      <c r="BW5" s="1">
        <v>89.514432284999998</v>
      </c>
      <c r="BX5" s="1">
        <v>69.137855505000019</v>
      </c>
      <c r="BY5" s="1">
        <v>464.515736248</v>
      </c>
      <c r="BZ5" s="1">
        <v>390.75553852100001</v>
      </c>
      <c r="CA5" s="1">
        <v>104.83913022599999</v>
      </c>
      <c r="CB5" s="1">
        <v>301.18493088799994</v>
      </c>
      <c r="CC5" s="1">
        <v>132.46861965099998</v>
      </c>
      <c r="CD5" s="1">
        <v>261.16570077599999</v>
      </c>
      <c r="CE5" s="1">
        <v>56.872516940000011</v>
      </c>
      <c r="CF5" s="1">
        <v>257.22810950600001</v>
      </c>
      <c r="CG5" s="1">
        <v>60.497742285999998</v>
      </c>
      <c r="CH5" s="1">
        <v>73.547767714000017</v>
      </c>
      <c r="CI5" s="1">
        <v>62.316473916</v>
      </c>
      <c r="CJ5" s="1">
        <v>63.929029241999999</v>
      </c>
      <c r="CK5" s="1">
        <v>297.56848282699997</v>
      </c>
      <c r="CL5" s="1">
        <v>330.43056903700005</v>
      </c>
      <c r="CM5" s="1">
        <v>221.84439372899996</v>
      </c>
      <c r="CN5" s="1">
        <v>282.78444873599994</v>
      </c>
      <c r="CO5" s="1">
        <v>76.752369165000019</v>
      </c>
      <c r="CP5" s="1">
        <v>290.50870222199995</v>
      </c>
      <c r="CQ5" s="1">
        <v>66.937242273999999</v>
      </c>
      <c r="CR5" s="1">
        <v>266.43195127500002</v>
      </c>
      <c r="CS5" s="1">
        <v>62.548394086999998</v>
      </c>
      <c r="CT5" s="1">
        <v>78.721824815000005</v>
      </c>
      <c r="CU5" s="1">
        <v>56.837241127999995</v>
      </c>
      <c r="CV5" s="1">
        <v>104.46437628199999</v>
      </c>
      <c r="CW5" s="1">
        <v>335.89694602899993</v>
      </c>
      <c r="CX5" s="1">
        <v>413.80554340800001</v>
      </c>
      <c r="CY5" s="1">
        <v>168.76127647999999</v>
      </c>
      <c r="CZ5" s="1">
        <v>474.64368673500002</v>
      </c>
      <c r="DA5" s="1">
        <v>64.925393762000013</v>
      </c>
      <c r="DB5" s="1">
        <v>400.95854959300004</v>
      </c>
      <c r="DC5" s="1">
        <v>77.559277908000013</v>
      </c>
      <c r="DD5" s="1">
        <v>357.98361570000003</v>
      </c>
      <c r="DE5" s="1">
        <v>76.051381230999993</v>
      </c>
      <c r="DF5" s="1">
        <v>87.397015224000015</v>
      </c>
      <c r="DG5" s="1">
        <v>51.786166336000015</v>
      </c>
      <c r="DH5" s="1">
        <v>104.44221938000001</v>
      </c>
      <c r="DI5" s="1">
        <v>384.41363091599993</v>
      </c>
      <c r="DJ5" s="1">
        <v>489.61051050500009</v>
      </c>
      <c r="DK5" s="1">
        <v>175.05419437899999</v>
      </c>
      <c r="DL5" s="1">
        <v>539.40389321400005</v>
      </c>
      <c r="DM5" s="1">
        <v>121.81650904399999</v>
      </c>
      <c r="DN5" s="1">
        <v>412.43222138700008</v>
      </c>
      <c r="DO5" s="1">
        <v>82.927489279999989</v>
      </c>
      <c r="DP5" s="1">
        <v>372.78548379000011</v>
      </c>
      <c r="DQ5" s="1">
        <v>81.169739320000005</v>
      </c>
      <c r="DR5" s="1">
        <v>106.33461259200003</v>
      </c>
      <c r="DS5" s="1">
        <v>61.969506587999994</v>
      </c>
      <c r="DT5" s="1">
        <v>126.72827473899999</v>
      </c>
      <c r="DU5" s="1">
        <v>446.91702605400002</v>
      </c>
      <c r="DV5" s="1">
        <v>506.85047870099999</v>
      </c>
      <c r="DW5" s="1">
        <v>151.90594317600002</v>
      </c>
      <c r="DX5" s="1">
        <v>479.72092897499999</v>
      </c>
      <c r="DY5" s="1">
        <v>94.622766800000008</v>
      </c>
      <c r="DZ5" s="1">
        <v>401.78978142800003</v>
      </c>
      <c r="EA5" s="1">
        <v>99.531173057999993</v>
      </c>
      <c r="EB5" s="1">
        <v>535.67991580399985</v>
      </c>
      <c r="EC5" s="1">
        <v>85.525923934999994</v>
      </c>
      <c r="ED5" s="1">
        <v>178.24839800800001</v>
      </c>
      <c r="EE5" s="1">
        <v>67.470920308999993</v>
      </c>
      <c r="EF5" s="1">
        <v>163.46373297900001</v>
      </c>
      <c r="EG5" s="1">
        <v>464.51272854799998</v>
      </c>
      <c r="EH5" s="1">
        <v>676.40899777999994</v>
      </c>
      <c r="EI5" s="1">
        <v>228.671315593</v>
      </c>
      <c r="EJ5" s="1">
        <v>506.59523839600001</v>
      </c>
      <c r="EK5" s="1">
        <v>94.110853944999988</v>
      </c>
      <c r="EL5" s="1">
        <v>476.895001127</v>
      </c>
      <c r="EM5" s="1">
        <v>230.39088688299998</v>
      </c>
      <c r="EN5" s="1">
        <v>461.39673846700003</v>
      </c>
      <c r="EO5" s="1">
        <v>133.38418099100002</v>
      </c>
      <c r="EP5" s="1">
        <v>199.311711645</v>
      </c>
      <c r="EQ5" s="1">
        <v>107.41655665299999</v>
      </c>
      <c r="ER5" s="1">
        <v>219.71078577899999</v>
      </c>
      <c r="ES5" s="1">
        <v>637.36132985300014</v>
      </c>
      <c r="ET5" s="1">
        <v>625.11057184599997</v>
      </c>
      <c r="EU5" s="1">
        <v>232.01283770499998</v>
      </c>
      <c r="EV5" s="1">
        <v>492.41383956300001</v>
      </c>
      <c r="EW5" s="1">
        <v>110.63168988499999</v>
      </c>
      <c r="EX5" s="1">
        <v>443.19362851199998</v>
      </c>
      <c r="EY5" s="1">
        <v>258.66766363599999</v>
      </c>
      <c r="EZ5" s="1">
        <v>431.24183805500007</v>
      </c>
      <c r="FA5" s="1">
        <v>160.46274441600002</v>
      </c>
      <c r="FB5" s="1">
        <v>227.92090875399998</v>
      </c>
      <c r="FC5" s="1">
        <v>84.652676654000004</v>
      </c>
      <c r="FD5" s="1">
        <v>228.90874932100002</v>
      </c>
      <c r="FE5" s="1">
        <v>657.57474274599997</v>
      </c>
      <c r="FF5" s="1">
        <v>730.77933325499998</v>
      </c>
      <c r="FG5" s="1">
        <v>272.66690754199999</v>
      </c>
      <c r="FH5" s="1">
        <v>554.07650074799994</v>
      </c>
      <c r="FI5" s="1">
        <v>155.02199874900001</v>
      </c>
      <c r="FJ5" s="1">
        <v>540.96923728799993</v>
      </c>
      <c r="FK5" s="1">
        <v>268.98944524300003</v>
      </c>
      <c r="FL5" s="1">
        <v>518.96860925399983</v>
      </c>
      <c r="FM5" s="1">
        <v>18.112792850999998</v>
      </c>
      <c r="FN5" s="1">
        <v>261.08431179400003</v>
      </c>
      <c r="FO5" s="1">
        <v>112.43828372500001</v>
      </c>
      <c r="FP5" s="1">
        <v>118.27529379800001</v>
      </c>
      <c r="FQ5" s="1">
        <v>649.1019516839998</v>
      </c>
      <c r="FR5" s="1">
        <v>870.4106927979999</v>
      </c>
      <c r="FS5" s="1">
        <v>380.58187440900002</v>
      </c>
      <c r="FT5" s="1">
        <v>645.45086202500011</v>
      </c>
      <c r="FU5" s="1">
        <v>306.85078474500006</v>
      </c>
      <c r="FV5" s="1">
        <v>602.97699578800018</v>
      </c>
      <c r="FW5" s="1">
        <v>327.08446276700005</v>
      </c>
      <c r="FX5" s="1">
        <v>585.24241421799991</v>
      </c>
      <c r="FY5" s="1">
        <v>187.59268937500002</v>
      </c>
      <c r="FZ5" s="1">
        <v>314.94137429799997</v>
      </c>
      <c r="GA5" s="1">
        <v>129.19890723</v>
      </c>
      <c r="GB5" s="8">
        <v>154.21055376800001</v>
      </c>
      <c r="GC5" s="8">
        <v>703.42494635900005</v>
      </c>
      <c r="GD5" s="8">
        <v>702.29416376800009</v>
      </c>
      <c r="GE5" s="8">
        <v>340.18758824299994</v>
      </c>
      <c r="GF5" s="8">
        <v>759.96839047599997</v>
      </c>
      <c r="GG5" s="8">
        <v>319.95627627900001</v>
      </c>
      <c r="GH5" s="8">
        <v>658.28118689200005</v>
      </c>
      <c r="GI5" s="8">
        <v>370.02738948300004</v>
      </c>
      <c r="GJ5" s="8">
        <v>620.88066688900017</v>
      </c>
      <c r="GK5" s="8">
        <v>186.93127711599999</v>
      </c>
      <c r="GL5" s="9">
        <v>368.78704122300002</v>
      </c>
      <c r="GM5" s="9">
        <v>176.86689867499999</v>
      </c>
      <c r="GN5" s="9">
        <v>414.16955743599999</v>
      </c>
      <c r="GO5" s="9">
        <v>813.28127649800012</v>
      </c>
      <c r="GP5" s="9">
        <v>803.75131760900001</v>
      </c>
      <c r="GQ5" s="9">
        <v>423.60195590299998</v>
      </c>
      <c r="GR5" s="9">
        <v>752.57867484899998</v>
      </c>
      <c r="GS5" s="9">
        <v>239.675917653</v>
      </c>
      <c r="GT5" s="9">
        <v>743.25175174399999</v>
      </c>
      <c r="GU5" s="9">
        <v>405.04089447799998</v>
      </c>
      <c r="GV5" s="9">
        <v>659.28723072299999</v>
      </c>
      <c r="GW5" s="9">
        <v>212.42550222200001</v>
      </c>
      <c r="GX5" s="9">
        <v>336.229990751</v>
      </c>
      <c r="GY5" s="9">
        <v>136.38919294500002</v>
      </c>
      <c r="GZ5" s="9">
        <v>493.48855527200004</v>
      </c>
      <c r="HA5" s="9">
        <v>264.89117648199999</v>
      </c>
      <c r="HB5" s="9">
        <v>308.32559026799998</v>
      </c>
      <c r="HC5" s="9">
        <v>452.17776088700009</v>
      </c>
      <c r="HD5" s="9">
        <v>15.369544802000002</v>
      </c>
    </row>
    <row r="6" spans="1:217" x14ac:dyDescent="0.25">
      <c r="A6" s="15" t="s">
        <v>18</v>
      </c>
      <c r="B6" s="1">
        <v>51.019027981000008</v>
      </c>
      <c r="C6" s="1">
        <v>39.737610391000004</v>
      </c>
      <c r="D6" s="1">
        <v>202.51609236600001</v>
      </c>
      <c r="E6" s="1">
        <v>111.518850923</v>
      </c>
      <c r="F6" s="1">
        <v>111.92845023299999</v>
      </c>
      <c r="G6" s="1">
        <v>106.667379676</v>
      </c>
      <c r="H6" s="1">
        <v>116.175969947</v>
      </c>
      <c r="I6" s="1">
        <v>132.635347927</v>
      </c>
      <c r="J6" s="1">
        <v>131.73927325900002</v>
      </c>
      <c r="K6" s="1">
        <v>110.205259377</v>
      </c>
      <c r="L6" s="1">
        <v>1068.0911039990001</v>
      </c>
      <c r="M6" s="1">
        <v>254.0617740699999</v>
      </c>
      <c r="N6" s="1">
        <v>85.834171026999996</v>
      </c>
      <c r="O6" s="1">
        <v>189.25612254399999</v>
      </c>
      <c r="P6" s="1">
        <v>381.00556851099998</v>
      </c>
      <c r="Q6" s="1">
        <v>140.41586991599999</v>
      </c>
      <c r="R6" s="1">
        <v>132.645984148</v>
      </c>
      <c r="S6" s="1">
        <v>173.36172170100002</v>
      </c>
      <c r="T6" s="1">
        <v>493.15296958599998</v>
      </c>
      <c r="U6" s="1">
        <v>274.34497837499998</v>
      </c>
      <c r="V6" s="1">
        <v>252.51800654799999</v>
      </c>
      <c r="W6" s="1">
        <v>335.42879814499997</v>
      </c>
      <c r="X6" s="1">
        <v>174.48125637699999</v>
      </c>
      <c r="Y6" s="1">
        <v>292.30478601200002</v>
      </c>
      <c r="Z6" s="1">
        <v>210.208141759</v>
      </c>
      <c r="AA6" s="1">
        <v>270.35356731499996</v>
      </c>
      <c r="AB6" s="1">
        <v>237.55373536499999</v>
      </c>
      <c r="AC6" s="1">
        <v>242.15942922099998</v>
      </c>
      <c r="AD6" s="1">
        <v>261.29413435599997</v>
      </c>
      <c r="AE6" s="1">
        <v>288.738113656</v>
      </c>
      <c r="AF6" s="1">
        <v>266.52048426900001</v>
      </c>
      <c r="AG6" s="1">
        <v>277.34065295699997</v>
      </c>
      <c r="AH6" s="1">
        <v>314.879428921</v>
      </c>
      <c r="AI6" s="1">
        <v>279.35724434899998</v>
      </c>
      <c r="AJ6" s="1">
        <v>322.95929860199999</v>
      </c>
      <c r="AK6" s="1">
        <v>417.39244739899999</v>
      </c>
      <c r="AL6" s="1">
        <v>293.95890341399996</v>
      </c>
      <c r="AM6" s="1">
        <v>296.02888413900001</v>
      </c>
      <c r="AN6" s="1">
        <v>304.34103991699999</v>
      </c>
      <c r="AO6" s="1">
        <v>277.70160718</v>
      </c>
      <c r="AP6" s="1">
        <v>329.681797335</v>
      </c>
      <c r="AQ6" s="1">
        <v>315.93879634900003</v>
      </c>
      <c r="AR6" s="1">
        <v>340.96366369500004</v>
      </c>
      <c r="AS6" s="1">
        <v>386.18733472600002</v>
      </c>
      <c r="AT6" s="1">
        <v>322.62693860299999</v>
      </c>
      <c r="AU6" s="1">
        <v>455.99846480600002</v>
      </c>
      <c r="AV6" s="1">
        <v>364.00948400100003</v>
      </c>
      <c r="AW6" s="1">
        <v>384.27332928499993</v>
      </c>
      <c r="AX6" s="1">
        <v>349.50211045000003</v>
      </c>
      <c r="AY6" s="1">
        <v>219.76587958800002</v>
      </c>
      <c r="AZ6" s="1">
        <v>280.91403794899998</v>
      </c>
      <c r="BA6" s="1">
        <v>218.57605141800002</v>
      </c>
      <c r="BB6" s="1">
        <v>288.178977702</v>
      </c>
      <c r="BC6" s="1">
        <v>258.27632280299997</v>
      </c>
      <c r="BD6" s="1">
        <v>903.59106466200001</v>
      </c>
      <c r="BE6" s="1">
        <v>545.28336556700003</v>
      </c>
      <c r="BF6" s="1">
        <v>429.74790621800003</v>
      </c>
      <c r="BG6" s="1">
        <v>264.57548660200001</v>
      </c>
      <c r="BH6" s="1">
        <v>477.003126909</v>
      </c>
      <c r="BI6" s="1">
        <v>595.38400774699994</v>
      </c>
      <c r="BJ6" s="1">
        <v>452.99097703500001</v>
      </c>
      <c r="BK6" s="1">
        <v>321.14049802399995</v>
      </c>
      <c r="BL6" s="1">
        <v>479.27699498599998</v>
      </c>
      <c r="BM6" s="1">
        <v>484.78027176299997</v>
      </c>
      <c r="BN6" s="1">
        <v>664.43995579700004</v>
      </c>
      <c r="BO6" s="1">
        <v>297.37999737299998</v>
      </c>
      <c r="BP6" s="1">
        <v>368.28378598699999</v>
      </c>
      <c r="BQ6" s="1">
        <v>488.76285098099999</v>
      </c>
      <c r="BR6" s="1">
        <v>342.85084691500003</v>
      </c>
      <c r="BS6" s="1">
        <v>694.78067475400007</v>
      </c>
      <c r="BT6" s="1">
        <v>626.65748905800012</v>
      </c>
      <c r="BU6" s="1">
        <v>681.54744728600008</v>
      </c>
      <c r="BV6" s="1">
        <v>211.648672519</v>
      </c>
      <c r="BW6" s="1">
        <v>478.72076372800001</v>
      </c>
      <c r="BX6" s="1">
        <v>481.43656149000003</v>
      </c>
      <c r="BY6" s="1">
        <v>608.63984924800002</v>
      </c>
      <c r="BZ6" s="1">
        <v>403.48329885800001</v>
      </c>
      <c r="CA6" s="1">
        <v>501.79849515800004</v>
      </c>
      <c r="CB6" s="1">
        <v>484.42853188399999</v>
      </c>
      <c r="CC6" s="1">
        <v>511.82850234500006</v>
      </c>
      <c r="CD6" s="1">
        <v>507.89315399799995</v>
      </c>
      <c r="CE6" s="1">
        <v>563.35700976300006</v>
      </c>
      <c r="CF6" s="1">
        <v>568.57080651899992</v>
      </c>
      <c r="CG6" s="1">
        <v>620.00483837000002</v>
      </c>
      <c r="CH6" s="1">
        <v>575.28555964600002</v>
      </c>
      <c r="CI6" s="1">
        <v>594.79813745900003</v>
      </c>
      <c r="CJ6" s="1">
        <v>554.27330319600003</v>
      </c>
      <c r="CK6" s="1">
        <v>591.32017953399998</v>
      </c>
      <c r="CL6" s="1">
        <v>640.72881435799991</v>
      </c>
      <c r="CM6" s="1">
        <v>619.70074365899995</v>
      </c>
      <c r="CN6" s="1">
        <v>596.78624870599992</v>
      </c>
      <c r="CO6" s="1">
        <v>646.44588445099998</v>
      </c>
      <c r="CP6" s="1">
        <v>630.08717891399999</v>
      </c>
      <c r="CQ6" s="1">
        <v>723.820616159</v>
      </c>
      <c r="CR6" s="1">
        <v>693.08702585499998</v>
      </c>
      <c r="CS6" s="1">
        <v>819.35332249299995</v>
      </c>
      <c r="CT6" s="1">
        <v>705.47738206600002</v>
      </c>
      <c r="CU6" s="1">
        <v>600.02181311899994</v>
      </c>
      <c r="CV6" s="1">
        <v>749.35237954800004</v>
      </c>
      <c r="CW6" s="1">
        <v>686.70718342900011</v>
      </c>
      <c r="CX6" s="1">
        <v>690.33805963899999</v>
      </c>
      <c r="CY6" s="1">
        <v>788.29463840200003</v>
      </c>
      <c r="CZ6" s="1">
        <v>666.139801605</v>
      </c>
      <c r="DA6" s="1">
        <v>752.23452247</v>
      </c>
      <c r="DB6" s="1">
        <v>756.19390213600002</v>
      </c>
      <c r="DC6" s="1">
        <v>801.65482931099996</v>
      </c>
      <c r="DD6" s="1">
        <v>772.07643268799984</v>
      </c>
      <c r="DE6" s="1">
        <v>836.259850368</v>
      </c>
      <c r="DF6" s="1">
        <v>772.14321813899994</v>
      </c>
      <c r="DG6" s="1">
        <v>701.63633370599996</v>
      </c>
      <c r="DH6" s="1">
        <v>719.10554801600006</v>
      </c>
      <c r="DI6" s="1">
        <v>724.80646372599995</v>
      </c>
      <c r="DJ6" s="1">
        <v>766.15371584200011</v>
      </c>
      <c r="DK6" s="1">
        <v>721.44412577100002</v>
      </c>
      <c r="DL6" s="1">
        <v>780.96677351499989</v>
      </c>
      <c r="DM6" s="1">
        <v>789.83215837000012</v>
      </c>
      <c r="DN6" s="1">
        <v>752.35089437900001</v>
      </c>
      <c r="DO6" s="1">
        <v>823.39148094800009</v>
      </c>
      <c r="DP6" s="1">
        <v>865.35138765300007</v>
      </c>
      <c r="DQ6" s="1">
        <v>805.188264344</v>
      </c>
      <c r="DR6" s="1">
        <v>895.79075776399986</v>
      </c>
      <c r="DS6" s="1">
        <v>705.96936251099999</v>
      </c>
      <c r="DT6" s="1">
        <v>697.916211116</v>
      </c>
      <c r="DU6" s="1">
        <v>828.97896721399991</v>
      </c>
      <c r="DV6" s="1">
        <v>820.73023382600002</v>
      </c>
      <c r="DW6" s="1">
        <v>766.00486672099987</v>
      </c>
      <c r="DX6" s="1">
        <v>818.74335256099994</v>
      </c>
      <c r="DY6" s="1">
        <v>871.51261751000004</v>
      </c>
      <c r="DZ6" s="1">
        <v>856.98930704300005</v>
      </c>
      <c r="EA6" s="1">
        <v>854.869671219</v>
      </c>
      <c r="EB6" s="1">
        <v>848.098357061</v>
      </c>
      <c r="EC6" s="1">
        <v>973.44255654600011</v>
      </c>
      <c r="ED6" s="1">
        <v>975.34965772499993</v>
      </c>
      <c r="EE6" s="1">
        <v>826.76300119199993</v>
      </c>
      <c r="EF6" s="1">
        <v>935.97106415500002</v>
      </c>
      <c r="EG6" s="1">
        <v>965.44760096199991</v>
      </c>
      <c r="EH6" s="1">
        <v>955.98898692800003</v>
      </c>
      <c r="EI6" s="1">
        <v>952.37123936400008</v>
      </c>
      <c r="EJ6" s="1">
        <v>1049.091106736</v>
      </c>
      <c r="EK6" s="1">
        <v>956.36122785099997</v>
      </c>
      <c r="EL6" s="1">
        <v>1027.404043583</v>
      </c>
      <c r="EM6" s="1">
        <v>1117.8851794560001</v>
      </c>
      <c r="EN6" s="1">
        <v>972.19218977699984</v>
      </c>
      <c r="EO6" s="1">
        <v>1096.002103409</v>
      </c>
      <c r="EP6" s="1">
        <v>1064.0351457240001</v>
      </c>
      <c r="EQ6" s="1">
        <v>877.79345570499993</v>
      </c>
      <c r="ER6" s="1">
        <v>1041.276012114</v>
      </c>
      <c r="ES6" s="1">
        <v>994.87472354300007</v>
      </c>
      <c r="ET6" s="1">
        <v>975.593408092</v>
      </c>
      <c r="EU6" s="1">
        <v>1004.7822451970001</v>
      </c>
      <c r="EV6" s="1">
        <v>1058.5381275090001</v>
      </c>
      <c r="EW6" s="1">
        <v>983.16827480200004</v>
      </c>
      <c r="EX6" s="1">
        <v>1054.231393302</v>
      </c>
      <c r="EY6" s="1">
        <v>1036.9968583110001</v>
      </c>
      <c r="EZ6" s="1">
        <v>1003.193932026</v>
      </c>
      <c r="FA6" s="1">
        <v>1129.453794651</v>
      </c>
      <c r="FB6" s="1">
        <v>1075.3517464860001</v>
      </c>
      <c r="FC6" s="1">
        <v>931.09875648299999</v>
      </c>
      <c r="FD6" s="1">
        <v>1041.751446562</v>
      </c>
      <c r="FE6" s="1">
        <v>1049.4494941109999</v>
      </c>
      <c r="FF6" s="1">
        <v>1076.169102951</v>
      </c>
      <c r="FG6" s="1">
        <v>1064.09282134</v>
      </c>
      <c r="FH6" s="1">
        <v>1029.021654726</v>
      </c>
      <c r="FI6" s="1">
        <v>1156.8761443420001</v>
      </c>
      <c r="FJ6" s="1">
        <v>1120.8974836689999</v>
      </c>
      <c r="FK6" s="1">
        <v>1040.3226914690001</v>
      </c>
      <c r="FL6" s="1">
        <v>1107.8558393850001</v>
      </c>
      <c r="FM6" s="1">
        <v>712.185115913</v>
      </c>
      <c r="FN6" s="1">
        <v>1151.3448652740001</v>
      </c>
      <c r="FO6" s="1">
        <v>986.31981518499992</v>
      </c>
      <c r="FP6" s="1">
        <v>1159.4795775749999</v>
      </c>
      <c r="FQ6" s="1">
        <v>1103.8742659009999</v>
      </c>
      <c r="FR6" s="1">
        <v>1155.5851287159999</v>
      </c>
      <c r="FS6" s="1">
        <v>1152.8231439590002</v>
      </c>
      <c r="FT6" s="1">
        <v>1171.117876431</v>
      </c>
      <c r="FU6" s="1">
        <v>1254.866149643</v>
      </c>
      <c r="FV6" s="1">
        <v>1243.2066371449998</v>
      </c>
      <c r="FW6" s="1">
        <v>1182.7945784120002</v>
      </c>
      <c r="FX6" s="1">
        <v>1200.609266853</v>
      </c>
      <c r="FY6" s="1">
        <v>1305.847629932</v>
      </c>
      <c r="FZ6" s="1">
        <v>1318.1182466119999</v>
      </c>
      <c r="GA6" s="1">
        <v>1091.461576247</v>
      </c>
      <c r="GB6" s="8">
        <v>1222.4445893070001</v>
      </c>
      <c r="GC6" s="8">
        <v>1346.2312043319998</v>
      </c>
      <c r="GD6" s="8">
        <v>1276.1651989869999</v>
      </c>
      <c r="GE6" s="8">
        <v>1252.7402387070001</v>
      </c>
      <c r="GF6" s="8">
        <v>1215.0047790899998</v>
      </c>
      <c r="GG6" s="8">
        <v>1318.813409979</v>
      </c>
      <c r="GH6" s="8">
        <v>1239.9319973719998</v>
      </c>
      <c r="GI6" s="8">
        <v>1282.549055164</v>
      </c>
      <c r="GJ6" s="8">
        <v>1297.458082007</v>
      </c>
      <c r="GK6" s="8">
        <v>1145.528027368</v>
      </c>
      <c r="GL6" s="9">
        <v>1232.1432510489999</v>
      </c>
      <c r="GM6" s="9">
        <v>1197.9150561699998</v>
      </c>
      <c r="GN6" s="9">
        <v>1165.0487603380002</v>
      </c>
      <c r="GO6" s="9">
        <v>1178.6037045399999</v>
      </c>
      <c r="GP6" s="9">
        <v>1239.5382225420001</v>
      </c>
      <c r="GQ6" s="9">
        <v>1085.9575405640001</v>
      </c>
      <c r="GR6" s="9">
        <v>1273.5361822310001</v>
      </c>
      <c r="GS6" s="9">
        <v>1324.8878636430002</v>
      </c>
      <c r="GT6" s="9">
        <v>1249.035450908</v>
      </c>
      <c r="GU6" s="9">
        <v>1283.95484192</v>
      </c>
      <c r="GV6" s="9">
        <v>1236.9174152319999</v>
      </c>
      <c r="GW6" s="9">
        <v>1248.7600058750002</v>
      </c>
      <c r="GX6" s="9">
        <v>1384.3596450350001</v>
      </c>
      <c r="GY6" s="9">
        <v>1225.0634290329999</v>
      </c>
      <c r="GZ6" s="9">
        <v>1107.1975260609997</v>
      </c>
      <c r="HA6" s="9">
        <v>710.767923645</v>
      </c>
      <c r="HB6" s="9">
        <v>1003.2892296950001</v>
      </c>
      <c r="HC6" s="9">
        <v>1172.9148405189999</v>
      </c>
      <c r="HD6" s="9">
        <v>446.66521089599996</v>
      </c>
    </row>
    <row r="7" spans="1:217" x14ac:dyDescent="0.25">
      <c r="A7" s="15" t="s">
        <v>19</v>
      </c>
      <c r="B7" s="1">
        <v>25.634772888000001</v>
      </c>
      <c r="C7" s="1">
        <v>18.644480049000002</v>
      </c>
      <c r="D7" s="1">
        <v>118.16595578800001</v>
      </c>
      <c r="E7" s="1">
        <v>60.968476783999996</v>
      </c>
      <c r="F7" s="1">
        <v>70.520159847999992</v>
      </c>
      <c r="G7" s="1">
        <v>69.005032225999997</v>
      </c>
      <c r="H7" s="1">
        <v>69.714311549000001</v>
      </c>
      <c r="I7" s="1">
        <v>81.401404157000002</v>
      </c>
      <c r="J7" s="1">
        <v>93.007620848000002</v>
      </c>
      <c r="K7" s="1">
        <v>86.493708183999999</v>
      </c>
      <c r="L7" s="1">
        <v>267.896274275</v>
      </c>
      <c r="M7" s="1">
        <v>761.92856841599996</v>
      </c>
      <c r="N7" s="1">
        <v>58.860449679999995</v>
      </c>
      <c r="O7" s="1">
        <v>112.566171904</v>
      </c>
      <c r="P7" s="1">
        <v>281.546935109</v>
      </c>
      <c r="Q7" s="1">
        <v>90.530715344000001</v>
      </c>
      <c r="R7" s="1">
        <v>76.448850476000004</v>
      </c>
      <c r="S7" s="1">
        <v>104.876761446</v>
      </c>
      <c r="T7" s="1">
        <v>335.68356411899998</v>
      </c>
      <c r="U7" s="1">
        <v>178.44192202400001</v>
      </c>
      <c r="V7" s="1">
        <v>165.352911885</v>
      </c>
      <c r="W7" s="1">
        <v>222.569956117</v>
      </c>
      <c r="X7" s="1">
        <v>128.64435031599999</v>
      </c>
      <c r="Y7" s="1">
        <v>218.383035667</v>
      </c>
      <c r="Z7" s="1">
        <v>144.44270920000002</v>
      </c>
      <c r="AA7" s="1">
        <v>185.105018304</v>
      </c>
      <c r="AB7" s="1">
        <v>150.61967765399999</v>
      </c>
      <c r="AC7" s="1">
        <v>170.26251029899998</v>
      </c>
      <c r="AD7" s="1">
        <v>184.46400087500001</v>
      </c>
      <c r="AE7" s="1">
        <v>215.49647093999999</v>
      </c>
      <c r="AF7" s="1">
        <v>186.73829983500002</v>
      </c>
      <c r="AG7" s="1">
        <v>208.23503409400001</v>
      </c>
      <c r="AH7" s="1">
        <v>230.22747156200001</v>
      </c>
      <c r="AI7" s="1">
        <v>211.29021178400001</v>
      </c>
      <c r="AJ7" s="1">
        <v>231.08522083700001</v>
      </c>
      <c r="AK7" s="1">
        <v>324.59489985099998</v>
      </c>
      <c r="AL7" s="1">
        <v>218.29335861299998</v>
      </c>
      <c r="AM7" s="1">
        <v>226.087874602</v>
      </c>
      <c r="AN7" s="1">
        <v>213.55536741700001</v>
      </c>
      <c r="AO7" s="1">
        <v>206.99381511199999</v>
      </c>
      <c r="AP7" s="1">
        <v>229.877526343</v>
      </c>
      <c r="AQ7" s="1">
        <v>226.89115322400002</v>
      </c>
      <c r="AR7" s="1">
        <v>236.35716526300001</v>
      </c>
      <c r="AS7" s="1">
        <v>301.92305020700002</v>
      </c>
      <c r="AT7" s="1">
        <v>251.26028695400001</v>
      </c>
      <c r="AU7" s="1">
        <v>324.62212636800001</v>
      </c>
      <c r="AV7" s="1">
        <v>266.34512810400003</v>
      </c>
      <c r="AW7" s="1">
        <v>277.52698808599996</v>
      </c>
      <c r="AX7" s="1">
        <v>227.91730859</v>
      </c>
      <c r="AY7" s="1">
        <v>128.96173174</v>
      </c>
      <c r="AZ7" s="1">
        <v>133.921084014</v>
      </c>
      <c r="BA7" s="1">
        <v>126.842174337</v>
      </c>
      <c r="BB7" s="1">
        <v>180.54665591199998</v>
      </c>
      <c r="BC7" s="1">
        <v>170.30963566</v>
      </c>
      <c r="BD7" s="1">
        <v>742.71144549099995</v>
      </c>
      <c r="BE7" s="1">
        <v>420.10598143200002</v>
      </c>
      <c r="BF7" s="1">
        <v>359.69774033900001</v>
      </c>
      <c r="BG7" s="1">
        <v>188.562476895</v>
      </c>
      <c r="BH7" s="1">
        <v>350.65806290500001</v>
      </c>
      <c r="BI7" s="1">
        <v>491.08189020699996</v>
      </c>
      <c r="BJ7" s="1">
        <v>359.25209787099999</v>
      </c>
      <c r="BK7" s="1">
        <v>198.19741280399998</v>
      </c>
      <c r="BL7" s="1">
        <v>382.86233073699998</v>
      </c>
      <c r="BM7" s="1">
        <v>344.24520141400001</v>
      </c>
      <c r="BN7" s="1">
        <v>525.98460711300004</v>
      </c>
      <c r="BO7" s="1">
        <v>207.23498129800001</v>
      </c>
      <c r="BP7" s="1">
        <v>250.61626109099998</v>
      </c>
      <c r="BQ7" s="1">
        <v>395.79172393499999</v>
      </c>
      <c r="BR7" s="1">
        <v>234.853742729</v>
      </c>
      <c r="BS7" s="1">
        <v>559.59395970900005</v>
      </c>
      <c r="BT7" s="1">
        <v>526.84980129000007</v>
      </c>
      <c r="BU7" s="1">
        <v>527.77737475100014</v>
      </c>
      <c r="BV7" s="1">
        <v>149.29924903100002</v>
      </c>
      <c r="BW7" s="1">
        <v>354.89200145500001</v>
      </c>
      <c r="BX7" s="1">
        <v>333.53294093900001</v>
      </c>
      <c r="BY7" s="1">
        <v>482.15821406499998</v>
      </c>
      <c r="BZ7" s="1">
        <v>325.659064059</v>
      </c>
      <c r="CA7" s="1">
        <v>358.06044973800005</v>
      </c>
      <c r="CB7" s="1">
        <v>395.05509517299998</v>
      </c>
      <c r="CC7" s="1">
        <v>383.10423116000004</v>
      </c>
      <c r="CD7" s="1">
        <v>385.80718769399994</v>
      </c>
      <c r="CE7" s="1">
        <v>421.44256341800002</v>
      </c>
      <c r="CF7" s="1">
        <v>419.43232563699996</v>
      </c>
      <c r="CG7" s="1">
        <v>441.65917778400001</v>
      </c>
      <c r="CH7" s="1">
        <v>475.88226978700004</v>
      </c>
      <c r="CI7" s="1">
        <v>413.35452817300001</v>
      </c>
      <c r="CJ7" s="1">
        <v>469.952513517</v>
      </c>
      <c r="CK7" s="1">
        <v>480.04839885499996</v>
      </c>
      <c r="CL7" s="1">
        <v>480.18185769499996</v>
      </c>
      <c r="CM7" s="1">
        <v>483.10218294399999</v>
      </c>
      <c r="CN7" s="1">
        <v>501.90213186099999</v>
      </c>
      <c r="CO7" s="1">
        <v>500.21368495199999</v>
      </c>
      <c r="CP7" s="1">
        <v>500.285571355</v>
      </c>
      <c r="CQ7" s="1">
        <v>556.50265097800002</v>
      </c>
      <c r="CR7" s="1">
        <v>562.70040448099996</v>
      </c>
      <c r="CS7" s="1">
        <v>483.97657372999998</v>
      </c>
      <c r="CT7" s="1">
        <v>584.07753220500001</v>
      </c>
      <c r="CU7" s="1">
        <v>492.16798834999997</v>
      </c>
      <c r="CV7" s="1">
        <v>561.54699505999997</v>
      </c>
      <c r="CW7" s="1">
        <v>510.20636833900005</v>
      </c>
      <c r="CX7" s="1">
        <v>565.44411125099998</v>
      </c>
      <c r="CY7" s="1">
        <v>579.05910587400001</v>
      </c>
      <c r="CZ7" s="1">
        <v>536.09776361699994</v>
      </c>
      <c r="DA7" s="1">
        <v>512.34276154500003</v>
      </c>
      <c r="DB7" s="1">
        <v>587.09320754600003</v>
      </c>
      <c r="DC7" s="1">
        <v>612.256118614</v>
      </c>
      <c r="DD7" s="1">
        <v>614.34958825099989</v>
      </c>
      <c r="DE7" s="1">
        <v>631.07534007599997</v>
      </c>
      <c r="DF7" s="1">
        <v>625.29504501999998</v>
      </c>
      <c r="DG7" s="1">
        <v>528.14100687600001</v>
      </c>
      <c r="DH7" s="1">
        <v>532.78821748400003</v>
      </c>
      <c r="DI7" s="1">
        <v>543.68156094200003</v>
      </c>
      <c r="DJ7" s="1">
        <v>592.52133451500004</v>
      </c>
      <c r="DK7" s="1">
        <v>541.78716382599998</v>
      </c>
      <c r="DL7" s="1">
        <v>582.01608788499993</v>
      </c>
      <c r="DM7" s="1">
        <v>596.65048596100007</v>
      </c>
      <c r="DN7" s="1">
        <v>596.26323423700001</v>
      </c>
      <c r="DO7" s="1">
        <v>614.03701038200006</v>
      </c>
      <c r="DP7" s="1">
        <v>678.93042090500012</v>
      </c>
      <c r="DQ7" s="1">
        <v>646.57459208399996</v>
      </c>
      <c r="DR7" s="1">
        <v>718.82178428499992</v>
      </c>
      <c r="DS7" s="1">
        <v>556.48379473199998</v>
      </c>
      <c r="DT7" s="1">
        <v>511.45389023199999</v>
      </c>
      <c r="DU7" s="1">
        <v>657.62702994899996</v>
      </c>
      <c r="DV7" s="1">
        <v>645.52639414999999</v>
      </c>
      <c r="DW7" s="1">
        <v>620.57465370799991</v>
      </c>
      <c r="DX7" s="1">
        <v>658.05355456699999</v>
      </c>
      <c r="DY7" s="1">
        <v>734.784979013</v>
      </c>
      <c r="DZ7" s="1">
        <v>663.94689173500001</v>
      </c>
      <c r="EA7" s="1">
        <v>685.86572144000002</v>
      </c>
      <c r="EB7" s="1">
        <v>652.00168574400004</v>
      </c>
      <c r="EC7" s="1">
        <v>778.55679097300003</v>
      </c>
      <c r="ED7" s="1">
        <v>766.35214378499995</v>
      </c>
      <c r="EE7" s="1">
        <v>661.10999355799993</v>
      </c>
      <c r="EF7" s="1">
        <v>730.37390287100004</v>
      </c>
      <c r="EG7" s="1">
        <v>755.34511323999993</v>
      </c>
      <c r="EH7" s="1">
        <v>749.53473158700001</v>
      </c>
      <c r="EI7" s="1">
        <v>763.17486694199999</v>
      </c>
      <c r="EJ7" s="1">
        <v>843.23184429500009</v>
      </c>
      <c r="EK7" s="1">
        <v>756.42267207199995</v>
      </c>
      <c r="EL7" s="1">
        <v>770.45764524100002</v>
      </c>
      <c r="EM7" s="1">
        <v>872.39915918500003</v>
      </c>
      <c r="EN7" s="1">
        <v>774.48970418799991</v>
      </c>
      <c r="EO7" s="1">
        <v>890.13274933100001</v>
      </c>
      <c r="EP7" s="1">
        <v>869.38825896000003</v>
      </c>
      <c r="EQ7" s="1">
        <v>706.66762479699992</v>
      </c>
      <c r="ER7" s="1">
        <v>806.00859649800009</v>
      </c>
      <c r="ES7" s="1">
        <v>797.26916547900009</v>
      </c>
      <c r="ET7" s="1">
        <v>796.21440873699999</v>
      </c>
      <c r="EU7" s="1">
        <v>802.49137789400004</v>
      </c>
      <c r="EV7" s="1">
        <v>859.28756107400011</v>
      </c>
      <c r="EW7" s="1">
        <v>798.83199491100004</v>
      </c>
      <c r="EX7" s="1">
        <v>828.94799849799995</v>
      </c>
      <c r="EY7" s="1">
        <v>852.02677070300001</v>
      </c>
      <c r="EZ7" s="1">
        <v>807.13167580300001</v>
      </c>
      <c r="FA7" s="1">
        <v>872.85260603699999</v>
      </c>
      <c r="FB7" s="1">
        <v>849.80364125900007</v>
      </c>
      <c r="FC7" s="1">
        <v>769.57442059999994</v>
      </c>
      <c r="FD7" s="1">
        <v>828.87751178500002</v>
      </c>
      <c r="FE7" s="1">
        <v>836.26728985900002</v>
      </c>
      <c r="FF7" s="1">
        <v>848.50773535900009</v>
      </c>
      <c r="FG7" s="1">
        <v>873.56871104699997</v>
      </c>
      <c r="FH7" s="1">
        <v>843.7102129189999</v>
      </c>
      <c r="FI7" s="1">
        <v>896.97241874500003</v>
      </c>
      <c r="FJ7" s="1">
        <v>909.21556527799999</v>
      </c>
      <c r="FK7" s="1">
        <v>839.83126951400004</v>
      </c>
      <c r="FL7" s="1">
        <v>883.49868258900005</v>
      </c>
      <c r="FM7" s="1">
        <v>474.74414464399996</v>
      </c>
      <c r="FN7" s="1">
        <v>919.515212926</v>
      </c>
      <c r="FO7" s="1">
        <v>774.53563909399998</v>
      </c>
      <c r="FP7" s="1">
        <v>919.63845480999998</v>
      </c>
      <c r="FQ7" s="1">
        <v>886.20044487100006</v>
      </c>
      <c r="FR7" s="1">
        <v>880.26059104899991</v>
      </c>
      <c r="FS7" s="1">
        <v>921.9914744030001</v>
      </c>
      <c r="FT7" s="1">
        <v>956.356465566</v>
      </c>
      <c r="FU7" s="1">
        <v>993.12955526999997</v>
      </c>
      <c r="FV7" s="1">
        <v>1003.6178794269999</v>
      </c>
      <c r="FW7" s="1">
        <v>957.3421817740001</v>
      </c>
      <c r="FX7" s="1">
        <v>964.25880288099995</v>
      </c>
      <c r="FY7" s="1">
        <v>1003.240962503</v>
      </c>
      <c r="FZ7" s="1">
        <v>1037.1004209349999</v>
      </c>
      <c r="GA7" s="1">
        <v>874.71650041199996</v>
      </c>
      <c r="GB7" s="8">
        <v>958.94450579900001</v>
      </c>
      <c r="GC7" s="8">
        <v>1055.9946371379999</v>
      </c>
      <c r="GD7" s="8">
        <v>999.60959036700001</v>
      </c>
      <c r="GE7" s="8">
        <v>960.42842038000003</v>
      </c>
      <c r="GF7" s="8">
        <v>980.12826650099987</v>
      </c>
      <c r="GG7" s="8">
        <v>1061.3164260359999</v>
      </c>
      <c r="GH7" s="8">
        <v>970.67435501599994</v>
      </c>
      <c r="GI7" s="8">
        <v>988.61492524799996</v>
      </c>
      <c r="GJ7" s="8">
        <v>1025.644361766</v>
      </c>
      <c r="GK7" s="8">
        <v>899.233001027</v>
      </c>
      <c r="GL7" s="9">
        <v>991.612738788</v>
      </c>
      <c r="GM7" s="9">
        <v>945.08357736899995</v>
      </c>
      <c r="GN7" s="9">
        <v>905.33771431300011</v>
      </c>
      <c r="GO7" s="9">
        <v>926.30511581999997</v>
      </c>
      <c r="GP7" s="9">
        <v>959.24012146600001</v>
      </c>
      <c r="GQ7" s="9">
        <v>893.16161649599997</v>
      </c>
      <c r="GR7" s="9">
        <v>1002.783391561</v>
      </c>
      <c r="GS7" s="9">
        <v>1073.8736537490001</v>
      </c>
      <c r="GT7" s="9">
        <v>1000.691283419</v>
      </c>
      <c r="GU7" s="9">
        <v>1019.104583201</v>
      </c>
      <c r="GV7" s="9">
        <v>1003.304079184</v>
      </c>
      <c r="GW7" s="9">
        <v>969.9120669560001</v>
      </c>
      <c r="GX7" s="9">
        <v>1134.07200992</v>
      </c>
      <c r="GY7" s="9">
        <v>939.15368173900004</v>
      </c>
      <c r="GZ7" s="9">
        <v>840.83143264199987</v>
      </c>
      <c r="HA7" s="9">
        <v>587.35032329000001</v>
      </c>
      <c r="HB7" s="9">
        <v>822.66310179800007</v>
      </c>
      <c r="HC7" s="9">
        <v>934.09198069399997</v>
      </c>
      <c r="HD7" s="9">
        <v>309.05157407299998</v>
      </c>
    </row>
    <row r="8" spans="1:217" x14ac:dyDescent="0.25">
      <c r="A8" s="15" t="s">
        <v>20</v>
      </c>
      <c r="B8" s="1">
        <v>25.384255093000004</v>
      </c>
      <c r="C8" s="1">
        <v>21.093130342000002</v>
      </c>
      <c r="D8" s="1">
        <v>84.350136578000004</v>
      </c>
      <c r="E8" s="1">
        <v>50.550374139000006</v>
      </c>
      <c r="F8" s="1">
        <v>41.408290385000001</v>
      </c>
      <c r="G8" s="1">
        <v>37.662347449999999</v>
      </c>
      <c r="H8" s="1">
        <v>46.461658397999997</v>
      </c>
      <c r="I8" s="1">
        <v>51.233943769999996</v>
      </c>
      <c r="J8" s="1">
        <v>38.731652411000006</v>
      </c>
      <c r="K8" s="1">
        <v>23.711551192999998</v>
      </c>
      <c r="L8" s="1">
        <v>800.19482972399999</v>
      </c>
      <c r="M8" s="1">
        <v>-507.86679434600006</v>
      </c>
      <c r="N8" s="1">
        <v>26.973721346999998</v>
      </c>
      <c r="O8" s="1">
        <v>76.689950639999992</v>
      </c>
      <c r="P8" s="1">
        <v>99.45863340199999</v>
      </c>
      <c r="Q8" s="1">
        <v>49.885154571999998</v>
      </c>
      <c r="R8" s="1">
        <v>56.197133672</v>
      </c>
      <c r="S8" s="1">
        <v>68.484960255000004</v>
      </c>
      <c r="T8" s="1">
        <v>157.469405467</v>
      </c>
      <c r="U8" s="1">
        <v>95.903056351000004</v>
      </c>
      <c r="V8" s="1">
        <v>87.165094662999991</v>
      </c>
      <c r="W8" s="1">
        <v>112.858842028</v>
      </c>
      <c r="X8" s="1">
        <v>45.836906061000001</v>
      </c>
      <c r="Y8" s="1">
        <v>73.921750345000007</v>
      </c>
      <c r="Z8" s="1">
        <v>65.76543255899999</v>
      </c>
      <c r="AA8" s="1">
        <v>85.248549010999994</v>
      </c>
      <c r="AB8" s="1">
        <v>86.934057711000008</v>
      </c>
      <c r="AC8" s="1">
        <v>71.896918922000012</v>
      </c>
      <c r="AD8" s="1">
        <v>76.83013348099999</v>
      </c>
      <c r="AE8" s="1">
        <v>73.241642716000001</v>
      </c>
      <c r="AF8" s="1">
        <v>79.782184434000001</v>
      </c>
      <c r="AG8" s="1">
        <v>69.105618862999989</v>
      </c>
      <c r="AH8" s="1">
        <v>84.651957358999994</v>
      </c>
      <c r="AI8" s="1">
        <v>68.067032565000005</v>
      </c>
      <c r="AJ8" s="1">
        <v>91.874077764999996</v>
      </c>
      <c r="AK8" s="1">
        <v>92.797547547999997</v>
      </c>
      <c r="AL8" s="1">
        <v>75.665544800999996</v>
      </c>
      <c r="AM8" s="1">
        <v>69.941009536999999</v>
      </c>
      <c r="AN8" s="1">
        <v>90.78567249999999</v>
      </c>
      <c r="AO8" s="1">
        <v>70.707792068000003</v>
      </c>
      <c r="AP8" s="1">
        <v>99.804270991999999</v>
      </c>
      <c r="AQ8" s="1">
        <v>89.047643125000008</v>
      </c>
      <c r="AR8" s="1">
        <v>104.60649843200001</v>
      </c>
      <c r="AS8" s="1">
        <v>84.264284519000014</v>
      </c>
      <c r="AT8" s="1">
        <v>71.366651649000005</v>
      </c>
      <c r="AU8" s="1">
        <v>131.376338438</v>
      </c>
      <c r="AV8" s="1">
        <v>97.664355897000007</v>
      </c>
      <c r="AW8" s="1">
        <v>106.74634119899999</v>
      </c>
      <c r="AX8" s="1">
        <v>121.58480186000001</v>
      </c>
      <c r="AY8" s="1">
        <v>90.804147847999999</v>
      </c>
      <c r="AZ8" s="1">
        <v>146.992953935</v>
      </c>
      <c r="BA8" s="1">
        <v>91.733877081000017</v>
      </c>
      <c r="BB8" s="1">
        <v>107.63232179000001</v>
      </c>
      <c r="BC8" s="1">
        <v>87.966687143000001</v>
      </c>
      <c r="BD8" s="1">
        <v>160.87961917100003</v>
      </c>
      <c r="BE8" s="1">
        <v>125.177384135</v>
      </c>
      <c r="BF8" s="1">
        <v>70.050165878999991</v>
      </c>
      <c r="BG8" s="1">
        <v>76.013009707000009</v>
      </c>
      <c r="BH8" s="1">
        <v>126.34506400399999</v>
      </c>
      <c r="BI8" s="1">
        <v>104.30211754000001</v>
      </c>
      <c r="BJ8" s="1">
        <v>93.738879163999997</v>
      </c>
      <c r="BK8" s="1">
        <v>122.94308522</v>
      </c>
      <c r="BL8" s="1">
        <v>96.414664248999998</v>
      </c>
      <c r="BM8" s="1">
        <v>140.53507034899999</v>
      </c>
      <c r="BN8" s="1">
        <v>138.455348684</v>
      </c>
      <c r="BO8" s="1">
        <v>90.145016074999987</v>
      </c>
      <c r="BP8" s="1">
        <v>117.667524896</v>
      </c>
      <c r="BQ8" s="1">
        <v>92.971127045999992</v>
      </c>
      <c r="BR8" s="1">
        <v>107.99710418600002</v>
      </c>
      <c r="BS8" s="1">
        <v>135.186715045</v>
      </c>
      <c r="BT8" s="1">
        <v>99.807687768000008</v>
      </c>
      <c r="BU8" s="1">
        <v>153.770072535</v>
      </c>
      <c r="BV8" s="1">
        <v>62.349423487999999</v>
      </c>
      <c r="BW8" s="1">
        <v>123.828762273</v>
      </c>
      <c r="BX8" s="1">
        <v>147.90362055099999</v>
      </c>
      <c r="BY8" s="1">
        <v>126.48163518300001</v>
      </c>
      <c r="BZ8" s="1">
        <v>77.824234798999996</v>
      </c>
      <c r="CA8" s="1">
        <v>143.73804542000002</v>
      </c>
      <c r="CB8" s="1">
        <v>89.373436710999982</v>
      </c>
      <c r="CC8" s="1">
        <v>128.72427118499999</v>
      </c>
      <c r="CD8" s="1">
        <v>122.085966304</v>
      </c>
      <c r="CE8" s="1">
        <v>141.91444634500002</v>
      </c>
      <c r="CF8" s="1">
        <v>149.13848088200001</v>
      </c>
      <c r="CG8" s="1">
        <v>178.34566058599998</v>
      </c>
      <c r="CH8" s="1">
        <v>99.403289858999997</v>
      </c>
      <c r="CI8" s="1">
        <v>181.443609286</v>
      </c>
      <c r="CJ8" s="1">
        <v>84.320789679000015</v>
      </c>
      <c r="CK8" s="1">
        <v>111.27178067899999</v>
      </c>
      <c r="CL8" s="1">
        <v>160.546956663</v>
      </c>
      <c r="CM8" s="1">
        <v>136.59856071499999</v>
      </c>
      <c r="CN8" s="1">
        <v>94.884116844999994</v>
      </c>
      <c r="CO8" s="1">
        <v>146.23219949900002</v>
      </c>
      <c r="CP8" s="1">
        <v>129.80160755899999</v>
      </c>
      <c r="CQ8" s="1">
        <v>167.31796518100001</v>
      </c>
      <c r="CR8" s="1">
        <v>130.38662137400001</v>
      </c>
      <c r="CS8" s="1">
        <v>335.37674876300002</v>
      </c>
      <c r="CT8" s="1">
        <v>121.39984986099999</v>
      </c>
      <c r="CU8" s="1">
        <v>107.853824769</v>
      </c>
      <c r="CV8" s="1">
        <v>187.80538448800002</v>
      </c>
      <c r="CW8" s="1">
        <v>176.50081509000003</v>
      </c>
      <c r="CX8" s="1">
        <v>124.89394838800001</v>
      </c>
      <c r="CY8" s="1">
        <v>209.23553252799999</v>
      </c>
      <c r="CZ8" s="1">
        <v>130.042037988</v>
      </c>
      <c r="DA8" s="1">
        <v>239.891760925</v>
      </c>
      <c r="DB8" s="1">
        <v>169.10069458999999</v>
      </c>
      <c r="DC8" s="1">
        <v>189.39871069700001</v>
      </c>
      <c r="DD8" s="1">
        <v>157.72684443700001</v>
      </c>
      <c r="DE8" s="1">
        <v>205.18451029200003</v>
      </c>
      <c r="DF8" s="1">
        <v>146.84817311899999</v>
      </c>
      <c r="DG8" s="1">
        <v>173.49532682999998</v>
      </c>
      <c r="DH8" s="1">
        <v>186.31733053200003</v>
      </c>
      <c r="DI8" s="1">
        <v>181.12490278399997</v>
      </c>
      <c r="DJ8" s="1">
        <v>173.63238132700002</v>
      </c>
      <c r="DK8" s="1">
        <v>179.65696194499998</v>
      </c>
      <c r="DL8" s="1">
        <v>198.95068562999998</v>
      </c>
      <c r="DM8" s="1">
        <v>193.18167240900002</v>
      </c>
      <c r="DN8" s="1">
        <v>156.087660142</v>
      </c>
      <c r="DO8" s="1">
        <v>209.354470566</v>
      </c>
      <c r="DP8" s="1">
        <v>186.42096674800001</v>
      </c>
      <c r="DQ8" s="1">
        <v>158.61367226000002</v>
      </c>
      <c r="DR8" s="1">
        <v>176.96897347899997</v>
      </c>
      <c r="DS8" s="1">
        <v>149.48556777900001</v>
      </c>
      <c r="DT8" s="1">
        <v>186.46232088400001</v>
      </c>
      <c r="DU8" s="1">
        <v>171.35193726499998</v>
      </c>
      <c r="DV8" s="1">
        <v>175.203839676</v>
      </c>
      <c r="DW8" s="1">
        <v>145.43021301300001</v>
      </c>
      <c r="DX8" s="1">
        <v>160.689797994</v>
      </c>
      <c r="DY8" s="1">
        <v>136.72763849700002</v>
      </c>
      <c r="DZ8" s="1">
        <v>193.04241530799999</v>
      </c>
      <c r="EA8" s="1">
        <v>169.00394977899998</v>
      </c>
      <c r="EB8" s="1">
        <v>196.09667131699999</v>
      </c>
      <c r="EC8" s="1">
        <v>194.88576557300001</v>
      </c>
      <c r="ED8" s="1">
        <v>208.99751394</v>
      </c>
      <c r="EE8" s="1">
        <v>165.65300763400001</v>
      </c>
      <c r="EF8" s="1">
        <v>205.59716128400001</v>
      </c>
      <c r="EG8" s="1">
        <v>210.10248772199998</v>
      </c>
      <c r="EH8" s="1">
        <v>206.45425534100002</v>
      </c>
      <c r="EI8" s="1">
        <v>189.19637242200002</v>
      </c>
      <c r="EJ8" s="1">
        <v>205.859262441</v>
      </c>
      <c r="EK8" s="1">
        <v>199.93855577900001</v>
      </c>
      <c r="EL8" s="1">
        <v>256.94639834199995</v>
      </c>
      <c r="EM8" s="1">
        <v>245.48602027099997</v>
      </c>
      <c r="EN8" s="1">
        <v>197.70248558899999</v>
      </c>
      <c r="EO8" s="1">
        <v>205.86935407800001</v>
      </c>
      <c r="EP8" s="1">
        <v>194.64688676400002</v>
      </c>
      <c r="EQ8" s="1">
        <v>171.12583090800001</v>
      </c>
      <c r="ER8" s="1">
        <v>235.26741561599999</v>
      </c>
      <c r="ES8" s="1">
        <v>197.60555806400001</v>
      </c>
      <c r="ET8" s="1">
        <v>179.37899935500002</v>
      </c>
      <c r="EU8" s="1">
        <v>202.290867303</v>
      </c>
      <c r="EV8" s="1">
        <v>199.250566435</v>
      </c>
      <c r="EW8" s="1">
        <v>184.336279891</v>
      </c>
      <c r="EX8" s="1">
        <v>225.28339480400001</v>
      </c>
      <c r="EY8" s="1">
        <v>184.970087608</v>
      </c>
      <c r="EZ8" s="1">
        <v>196.06225622299999</v>
      </c>
      <c r="FA8" s="1">
        <v>256.60118861400002</v>
      </c>
      <c r="FB8" s="1">
        <v>225.54810522700001</v>
      </c>
      <c r="FC8" s="1">
        <v>161.52433588299999</v>
      </c>
      <c r="FD8" s="1">
        <v>212.87393477699999</v>
      </c>
      <c r="FE8" s="1">
        <v>213.18220425199999</v>
      </c>
      <c r="FF8" s="1">
        <v>227.661367592</v>
      </c>
      <c r="FG8" s="1">
        <v>190.52411029299998</v>
      </c>
      <c r="FH8" s="1">
        <v>185.31144180699999</v>
      </c>
      <c r="FI8" s="1">
        <v>259.903725597</v>
      </c>
      <c r="FJ8" s="1">
        <v>211.68191839100001</v>
      </c>
      <c r="FK8" s="1">
        <v>200.49142195499999</v>
      </c>
      <c r="FL8" s="1">
        <v>224.357156796</v>
      </c>
      <c r="FM8" s="1">
        <v>237.44097126900004</v>
      </c>
      <c r="FN8" s="1">
        <v>231.829652348</v>
      </c>
      <c r="FO8" s="1">
        <v>211.78417609100001</v>
      </c>
      <c r="FP8" s="1">
        <v>239.84112276499999</v>
      </c>
      <c r="FQ8" s="1">
        <v>217.67382103</v>
      </c>
      <c r="FR8" s="1">
        <v>275.32453766699996</v>
      </c>
      <c r="FS8" s="1">
        <v>230.83166955600001</v>
      </c>
      <c r="FT8" s="1">
        <v>214.76141086500002</v>
      </c>
      <c r="FU8" s="1">
        <v>261.736594373</v>
      </c>
      <c r="FV8" s="1">
        <v>239.58875771799998</v>
      </c>
      <c r="FW8" s="1">
        <v>225.45239663799998</v>
      </c>
      <c r="FX8" s="1">
        <v>236.350463972</v>
      </c>
      <c r="FY8" s="1">
        <v>302.60666742900003</v>
      </c>
      <c r="FZ8" s="1">
        <v>281.01782567699996</v>
      </c>
      <c r="GA8" s="1">
        <v>216.74507583499999</v>
      </c>
      <c r="GB8" s="8">
        <v>263.50008350799999</v>
      </c>
      <c r="GC8" s="8">
        <v>290.23656719400003</v>
      </c>
      <c r="GD8" s="8">
        <v>276.55560861999999</v>
      </c>
      <c r="GE8" s="8">
        <v>292.31181832700003</v>
      </c>
      <c r="GF8" s="8">
        <v>234.87651258899999</v>
      </c>
      <c r="GG8" s="8">
        <v>257.49698394300003</v>
      </c>
      <c r="GH8" s="8">
        <v>269.25764235600002</v>
      </c>
      <c r="GI8" s="8">
        <v>293.93412991600002</v>
      </c>
      <c r="GJ8" s="8">
        <v>271.813720241</v>
      </c>
      <c r="GK8" s="8">
        <v>246.29502634099998</v>
      </c>
      <c r="GL8" s="9">
        <v>240.53051226099998</v>
      </c>
      <c r="GM8" s="9">
        <v>252.831478801</v>
      </c>
      <c r="GN8" s="9">
        <v>259.71104602499997</v>
      </c>
      <c r="GO8" s="9">
        <v>252.29858872</v>
      </c>
      <c r="GP8" s="9">
        <v>280.29810107600002</v>
      </c>
      <c r="GQ8" s="9">
        <v>192.79592406800001</v>
      </c>
      <c r="GR8" s="9">
        <v>270.75279067000002</v>
      </c>
      <c r="GS8" s="9">
        <v>251.01420989399998</v>
      </c>
      <c r="GT8" s="9">
        <v>248.34416748899997</v>
      </c>
      <c r="GU8" s="9">
        <v>264.85025871900001</v>
      </c>
      <c r="GV8" s="9">
        <v>233.61333604800001</v>
      </c>
      <c r="GW8" s="9">
        <v>278.847938919</v>
      </c>
      <c r="GX8" s="9">
        <v>250.287635115</v>
      </c>
      <c r="GY8" s="9">
        <v>285.909747294</v>
      </c>
      <c r="GZ8" s="9">
        <v>266.36609341899998</v>
      </c>
      <c r="HA8" s="9">
        <v>123.417600355</v>
      </c>
      <c r="HB8" s="9">
        <v>180.626127897</v>
      </c>
      <c r="HC8" s="9">
        <v>238.82285982499999</v>
      </c>
      <c r="HD8" s="9">
        <v>137.61363682299998</v>
      </c>
    </row>
    <row r="9" spans="1:217" x14ac:dyDescent="0.25">
      <c r="A9" s="15" t="s">
        <v>21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2.8141999999999999E-5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1E-4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1E-4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0</v>
      </c>
      <c r="CR9" s="1">
        <v>0</v>
      </c>
      <c r="CS9" s="1">
        <v>0</v>
      </c>
      <c r="CT9" s="1">
        <v>0</v>
      </c>
      <c r="CU9" s="1">
        <v>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0</v>
      </c>
      <c r="DB9" s="1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0</v>
      </c>
      <c r="DL9" s="1">
        <v>0</v>
      </c>
      <c r="DM9" s="1">
        <v>0</v>
      </c>
      <c r="DN9" s="1">
        <v>0</v>
      </c>
      <c r="DO9" s="1">
        <v>0</v>
      </c>
      <c r="DP9" s="1">
        <v>0</v>
      </c>
      <c r="DQ9" s="1">
        <v>0</v>
      </c>
      <c r="DR9" s="1">
        <v>0</v>
      </c>
      <c r="DS9" s="1">
        <v>0</v>
      </c>
      <c r="DT9" s="1">
        <v>3.2661499999999999E-4</v>
      </c>
      <c r="DU9" s="1">
        <v>3.2661499999999999E-4</v>
      </c>
      <c r="DV9" s="1">
        <v>0</v>
      </c>
      <c r="DW9" s="1">
        <v>0</v>
      </c>
      <c r="DX9" s="1">
        <v>0</v>
      </c>
      <c r="DY9" s="1">
        <v>0</v>
      </c>
      <c r="DZ9" s="1">
        <v>0</v>
      </c>
      <c r="EA9" s="1">
        <v>0</v>
      </c>
      <c r="EB9" s="1">
        <v>0</v>
      </c>
      <c r="EC9" s="1">
        <v>0</v>
      </c>
      <c r="ED9" s="1">
        <v>0</v>
      </c>
      <c r="EE9" s="1">
        <v>0</v>
      </c>
      <c r="EF9" s="1">
        <v>0</v>
      </c>
      <c r="EG9" s="1">
        <v>0</v>
      </c>
      <c r="EH9" s="1">
        <v>0</v>
      </c>
      <c r="EI9" s="1">
        <v>0</v>
      </c>
      <c r="EJ9" s="1">
        <v>0</v>
      </c>
      <c r="EK9" s="1">
        <v>0</v>
      </c>
      <c r="EL9" s="1">
        <v>0</v>
      </c>
      <c r="EM9" s="1">
        <v>0</v>
      </c>
      <c r="EN9" s="1">
        <v>0</v>
      </c>
      <c r="EO9" s="1">
        <v>0</v>
      </c>
      <c r="EP9" s="1">
        <v>0</v>
      </c>
      <c r="EQ9" s="1">
        <v>0</v>
      </c>
      <c r="ER9" s="1">
        <v>0</v>
      </c>
      <c r="ES9" s="1">
        <v>0</v>
      </c>
      <c r="ET9" s="1">
        <v>0</v>
      </c>
      <c r="EU9" s="1">
        <v>0</v>
      </c>
      <c r="EV9" s="1">
        <v>0</v>
      </c>
      <c r="EW9" s="1">
        <v>0</v>
      </c>
      <c r="EX9" s="1">
        <v>0</v>
      </c>
      <c r="EY9" s="1">
        <v>0</v>
      </c>
      <c r="EZ9" s="1">
        <v>0</v>
      </c>
      <c r="FA9" s="1">
        <v>0</v>
      </c>
      <c r="FB9" s="1">
        <v>0</v>
      </c>
      <c r="FC9" s="1">
        <v>0</v>
      </c>
      <c r="FD9" s="1">
        <v>0</v>
      </c>
      <c r="FE9" s="1">
        <v>0</v>
      </c>
      <c r="FF9" s="1">
        <v>0</v>
      </c>
      <c r="FG9" s="1">
        <v>0</v>
      </c>
      <c r="FH9" s="1">
        <v>0</v>
      </c>
      <c r="FI9" s="1">
        <v>0</v>
      </c>
      <c r="FJ9" s="1">
        <v>0</v>
      </c>
      <c r="FK9" s="1">
        <v>0</v>
      </c>
      <c r="FL9" s="1">
        <v>0</v>
      </c>
      <c r="FM9" s="1">
        <v>0</v>
      </c>
      <c r="FN9" s="1">
        <v>0</v>
      </c>
      <c r="FO9" s="1">
        <v>0</v>
      </c>
      <c r="FP9" s="1">
        <v>0</v>
      </c>
      <c r="FQ9" s="1">
        <v>0</v>
      </c>
      <c r="FR9" s="1">
        <v>0</v>
      </c>
      <c r="FS9" s="1">
        <v>0</v>
      </c>
      <c r="FT9" s="1">
        <v>0</v>
      </c>
      <c r="FU9" s="1">
        <v>0</v>
      </c>
      <c r="FV9" s="1">
        <v>0</v>
      </c>
      <c r="FW9" s="1">
        <v>0</v>
      </c>
      <c r="FX9" s="1">
        <v>0</v>
      </c>
      <c r="FY9" s="1">
        <v>0</v>
      </c>
      <c r="FZ9" s="1">
        <v>0</v>
      </c>
      <c r="GA9" s="1">
        <v>0</v>
      </c>
      <c r="GB9" s="8">
        <v>0</v>
      </c>
      <c r="GC9" s="8">
        <v>0</v>
      </c>
      <c r="GD9" s="8">
        <v>0</v>
      </c>
      <c r="GE9" s="8">
        <v>0</v>
      </c>
      <c r="GF9" s="8">
        <v>0</v>
      </c>
      <c r="GG9" s="8">
        <v>0</v>
      </c>
      <c r="GH9" s="8">
        <v>0</v>
      </c>
      <c r="GI9" s="8">
        <v>0</v>
      </c>
      <c r="GJ9" s="8">
        <v>0</v>
      </c>
      <c r="GK9" s="8">
        <v>0</v>
      </c>
      <c r="GL9" s="9">
        <v>0</v>
      </c>
      <c r="GM9" s="9">
        <v>0</v>
      </c>
      <c r="GN9" s="9">
        <v>0</v>
      </c>
      <c r="GO9" s="9">
        <v>0</v>
      </c>
      <c r="GP9" s="9">
        <v>0</v>
      </c>
      <c r="GQ9" s="9">
        <v>0</v>
      </c>
      <c r="GR9" s="9">
        <v>0</v>
      </c>
      <c r="GS9" s="9">
        <v>0</v>
      </c>
      <c r="GT9" s="9">
        <v>0</v>
      </c>
      <c r="GU9" s="9">
        <v>0</v>
      </c>
      <c r="GV9" s="9">
        <v>0</v>
      </c>
      <c r="GW9" s="9">
        <v>0</v>
      </c>
      <c r="GX9" s="9">
        <v>0</v>
      </c>
      <c r="GY9" s="9">
        <v>0</v>
      </c>
      <c r="GZ9" s="9">
        <v>0</v>
      </c>
      <c r="HA9" s="9">
        <v>0</v>
      </c>
      <c r="HB9" s="9">
        <v>0</v>
      </c>
      <c r="HC9" s="9">
        <v>0</v>
      </c>
      <c r="HD9" s="9">
        <v>0</v>
      </c>
    </row>
    <row r="10" spans="1:217" x14ac:dyDescent="0.25">
      <c r="A10" s="15" t="s">
        <v>22</v>
      </c>
      <c r="B10" s="1">
        <v>16.822998175999999</v>
      </c>
      <c r="C10" s="1">
        <v>12.693107904</v>
      </c>
      <c r="D10" s="1">
        <v>63.473442511999998</v>
      </c>
      <c r="E10" s="1">
        <v>34.835884275000005</v>
      </c>
      <c r="F10" s="1">
        <v>40.852028233000006</v>
      </c>
      <c r="G10" s="1">
        <v>39.929917186000004</v>
      </c>
      <c r="H10" s="1">
        <v>40.316221921999997</v>
      </c>
      <c r="I10" s="1">
        <v>45.702054946999993</v>
      </c>
      <c r="J10" s="1">
        <v>51.844324523999994</v>
      </c>
      <c r="K10" s="1">
        <v>44.008627021000002</v>
      </c>
      <c r="L10" s="1">
        <v>79.603468081999992</v>
      </c>
      <c r="M10" s="1">
        <v>79.545122763999998</v>
      </c>
      <c r="N10" s="1">
        <v>42.069740383000003</v>
      </c>
      <c r="O10" s="1">
        <v>79.071728585999992</v>
      </c>
      <c r="P10" s="1">
        <v>54.708334186999998</v>
      </c>
      <c r="Q10" s="1">
        <v>50.856794111000006</v>
      </c>
      <c r="R10" s="1">
        <v>54.118193368</v>
      </c>
      <c r="S10" s="1">
        <v>59.134437164000005</v>
      </c>
      <c r="T10" s="1">
        <v>23.706166544000002</v>
      </c>
      <c r="U10" s="1">
        <v>74.600158198000003</v>
      </c>
      <c r="V10" s="1">
        <v>53.060352720999994</v>
      </c>
      <c r="W10" s="1">
        <v>129.25328459400001</v>
      </c>
      <c r="X10" s="1">
        <v>215.64869354800001</v>
      </c>
      <c r="Y10" s="1">
        <v>75.190203502000003</v>
      </c>
      <c r="Z10" s="1">
        <v>29.174608653000003</v>
      </c>
      <c r="AA10" s="1">
        <v>60.795788707999989</v>
      </c>
      <c r="AB10" s="1">
        <v>53.380965353999997</v>
      </c>
      <c r="AC10" s="1">
        <v>53.488574240999995</v>
      </c>
      <c r="AD10" s="1">
        <v>64.368456031999997</v>
      </c>
      <c r="AE10" s="1">
        <v>73.032960706000011</v>
      </c>
      <c r="AF10" s="1">
        <v>58.849271060999996</v>
      </c>
      <c r="AG10" s="1">
        <v>70.036887559000007</v>
      </c>
      <c r="AH10" s="1">
        <v>63.704055625999999</v>
      </c>
      <c r="AI10" s="1">
        <v>77.073650278000002</v>
      </c>
      <c r="AJ10" s="1">
        <v>71.887985923000002</v>
      </c>
      <c r="AK10" s="1">
        <v>94.352641603999999</v>
      </c>
      <c r="AL10" s="1">
        <v>60.471830380999997</v>
      </c>
      <c r="AM10" s="1">
        <v>64.684124001000001</v>
      </c>
      <c r="AN10" s="1">
        <v>70.912060448999995</v>
      </c>
      <c r="AO10" s="1">
        <v>54.499374158000009</v>
      </c>
      <c r="AP10" s="1">
        <v>65.743545217000005</v>
      </c>
      <c r="AQ10" s="1">
        <v>57.79631359199999</v>
      </c>
      <c r="AR10" s="1">
        <v>59.627771791000001</v>
      </c>
      <c r="AS10" s="1">
        <v>69.88997835699999</v>
      </c>
      <c r="AT10" s="1">
        <v>64.437281372000001</v>
      </c>
      <c r="AU10" s="1">
        <v>73.470799223</v>
      </c>
      <c r="AV10" s="1">
        <v>74.037852739000016</v>
      </c>
      <c r="AW10" s="1">
        <v>64.407744758000007</v>
      </c>
      <c r="AX10" s="1">
        <v>61.345602375000006</v>
      </c>
      <c r="AY10" s="1">
        <v>63.421149861000004</v>
      </c>
      <c r="AZ10" s="1">
        <v>70.063147146999995</v>
      </c>
      <c r="BA10" s="1">
        <v>48.885108929000005</v>
      </c>
      <c r="BB10" s="1">
        <v>65.061189631000005</v>
      </c>
      <c r="BC10" s="1">
        <v>59.367486317999997</v>
      </c>
      <c r="BD10" s="1">
        <v>70.098608892000001</v>
      </c>
      <c r="BE10" s="1">
        <v>76.851106528000003</v>
      </c>
      <c r="BF10" s="1">
        <v>59.038451092999999</v>
      </c>
      <c r="BG10" s="1">
        <v>80.719969571000007</v>
      </c>
      <c r="BH10" s="1">
        <v>92.007813573000007</v>
      </c>
      <c r="BI10" s="1">
        <v>90.754309122999999</v>
      </c>
      <c r="BJ10" s="1">
        <v>80.212001952999998</v>
      </c>
      <c r="BK10" s="1">
        <v>91.345708424999984</v>
      </c>
      <c r="BL10" s="1">
        <v>79.394140682</v>
      </c>
      <c r="BM10" s="1">
        <v>79.885884691000001</v>
      </c>
      <c r="BN10" s="1">
        <v>71.572256521999989</v>
      </c>
      <c r="BO10" s="1">
        <v>75.977621898999999</v>
      </c>
      <c r="BP10" s="1">
        <v>90.637412593999997</v>
      </c>
      <c r="BQ10" s="1">
        <v>83.304943993999998</v>
      </c>
      <c r="BR10" s="1">
        <v>103.68530596399999</v>
      </c>
      <c r="BS10" s="1">
        <v>112.30391333199999</v>
      </c>
      <c r="BT10" s="1">
        <v>98.158631845999992</v>
      </c>
      <c r="BU10" s="1">
        <v>95.145858496999992</v>
      </c>
      <c r="BV10" s="1">
        <v>80.357385692999998</v>
      </c>
      <c r="BW10" s="1">
        <v>79.572569677999994</v>
      </c>
      <c r="BX10" s="1">
        <v>84.692875296999986</v>
      </c>
      <c r="BY10" s="1">
        <v>69.934036582000005</v>
      </c>
      <c r="BZ10" s="1">
        <v>67.058576346999999</v>
      </c>
      <c r="CA10" s="1">
        <v>73.656936404999996</v>
      </c>
      <c r="CB10" s="1">
        <v>85.789547258999988</v>
      </c>
      <c r="CC10" s="1">
        <v>76.102838867000003</v>
      </c>
      <c r="CD10" s="1">
        <v>72.822798628000001</v>
      </c>
      <c r="CE10" s="1">
        <v>90.827693740000001</v>
      </c>
      <c r="CF10" s="1">
        <v>93.186914776999998</v>
      </c>
      <c r="CG10" s="1">
        <v>103.420909314</v>
      </c>
      <c r="CH10" s="1">
        <v>87.738132319000002</v>
      </c>
      <c r="CI10" s="1">
        <v>103.783972671</v>
      </c>
      <c r="CJ10" s="1">
        <v>112.04115102900001</v>
      </c>
      <c r="CK10" s="1">
        <v>109.159891242</v>
      </c>
      <c r="CL10" s="1">
        <v>109.67167282800001</v>
      </c>
      <c r="CM10" s="1">
        <v>127.203970439</v>
      </c>
      <c r="CN10" s="1">
        <v>122.41493901100002</v>
      </c>
      <c r="CO10" s="1">
        <v>137.54392699900001</v>
      </c>
      <c r="CP10" s="1">
        <v>134.05395976599999</v>
      </c>
      <c r="CQ10" s="1">
        <v>164.05890241200004</v>
      </c>
      <c r="CR10" s="1">
        <v>159.686757707</v>
      </c>
      <c r="CS10" s="1">
        <v>158.26113451699999</v>
      </c>
      <c r="CT10" s="1">
        <v>148.31182760599998</v>
      </c>
      <c r="CU10" s="1">
        <v>130.47986021699998</v>
      </c>
      <c r="CV10" s="1">
        <v>160.10849421500001</v>
      </c>
      <c r="CW10" s="1">
        <v>122.722776397</v>
      </c>
      <c r="CX10" s="1">
        <v>141.79874975999999</v>
      </c>
      <c r="CY10" s="1">
        <v>126.42133758600001</v>
      </c>
      <c r="CZ10" s="1">
        <v>109.91562033800001</v>
      </c>
      <c r="DA10" s="1">
        <v>134.69488324999998</v>
      </c>
      <c r="DB10" s="1">
        <v>144.98057155900003</v>
      </c>
      <c r="DC10" s="1">
        <v>162.923100181</v>
      </c>
      <c r="DD10" s="1">
        <v>167.770828671</v>
      </c>
      <c r="DE10" s="1">
        <v>153.82742345600002</v>
      </c>
      <c r="DF10" s="1">
        <v>126.06889046600001</v>
      </c>
      <c r="DG10" s="1">
        <v>124.743544712</v>
      </c>
      <c r="DH10" s="1">
        <v>120.85740837600001</v>
      </c>
      <c r="DI10" s="1">
        <v>126.085365835</v>
      </c>
      <c r="DJ10" s="1">
        <v>151.91613733199998</v>
      </c>
      <c r="DK10" s="1">
        <v>128.30540550000001</v>
      </c>
      <c r="DL10" s="1">
        <v>137.28388670699999</v>
      </c>
      <c r="DM10" s="1">
        <v>147.38864944800002</v>
      </c>
      <c r="DN10" s="1">
        <v>149.34176882999998</v>
      </c>
      <c r="DO10" s="1">
        <v>154.06091741399999</v>
      </c>
      <c r="DP10" s="1">
        <v>147.18394359900003</v>
      </c>
      <c r="DQ10" s="1">
        <v>128.84471973300001</v>
      </c>
      <c r="DR10" s="1">
        <v>134.374619997</v>
      </c>
      <c r="DS10" s="1">
        <v>113.94636264799999</v>
      </c>
      <c r="DT10" s="1">
        <v>103.672804605</v>
      </c>
      <c r="DU10" s="1">
        <v>137.40337645099999</v>
      </c>
      <c r="DV10" s="1">
        <v>125.146103514</v>
      </c>
      <c r="DW10" s="1">
        <v>118.973442484</v>
      </c>
      <c r="DX10" s="1">
        <v>128.033194141</v>
      </c>
      <c r="DY10" s="1">
        <v>143.77887824699999</v>
      </c>
      <c r="DZ10" s="1">
        <v>146.48064151100002</v>
      </c>
      <c r="EA10" s="1">
        <v>169.42762078800001</v>
      </c>
      <c r="EB10" s="1">
        <v>147.36412478000003</v>
      </c>
      <c r="EC10" s="1">
        <v>163.306546481</v>
      </c>
      <c r="ED10" s="1">
        <v>144.04653125600001</v>
      </c>
      <c r="EE10" s="1">
        <v>143.37379148899998</v>
      </c>
      <c r="EF10" s="1">
        <v>136.16540753500001</v>
      </c>
      <c r="EG10" s="1">
        <v>126.519339547</v>
      </c>
      <c r="EH10" s="1">
        <v>141.355775376</v>
      </c>
      <c r="EI10" s="1">
        <v>142.531718036</v>
      </c>
      <c r="EJ10" s="1">
        <v>151.35114255799999</v>
      </c>
      <c r="EK10" s="1">
        <v>139.00527942099998</v>
      </c>
      <c r="EL10" s="1">
        <v>141.45566928600002</v>
      </c>
      <c r="EM10" s="1">
        <v>202.896073376</v>
      </c>
      <c r="EN10" s="1">
        <v>151.30268824200002</v>
      </c>
      <c r="EO10" s="1">
        <v>167.7039963</v>
      </c>
      <c r="EP10" s="1">
        <v>139.21025672100001</v>
      </c>
      <c r="EQ10" s="1">
        <v>125.49830660500001</v>
      </c>
      <c r="ER10" s="1">
        <v>134.42641286400001</v>
      </c>
      <c r="ES10" s="1">
        <v>136.60865284300002</v>
      </c>
      <c r="ET10" s="1">
        <v>118.38388890399999</v>
      </c>
      <c r="EU10" s="1">
        <v>131.71547008100001</v>
      </c>
      <c r="EV10" s="1">
        <v>140.88201311899999</v>
      </c>
      <c r="EW10" s="1">
        <v>138.50517461799998</v>
      </c>
      <c r="EX10" s="1">
        <v>150.60650542200003</v>
      </c>
      <c r="EY10" s="1">
        <v>158.42660311900002</v>
      </c>
      <c r="EZ10" s="1">
        <v>145.72267218499999</v>
      </c>
      <c r="FA10" s="1">
        <v>152.43106649200001</v>
      </c>
      <c r="FB10" s="1">
        <v>131.26150561099999</v>
      </c>
      <c r="FC10" s="1">
        <v>118.43810408900001</v>
      </c>
      <c r="FD10" s="1">
        <v>126.26394405400001</v>
      </c>
      <c r="FE10" s="1">
        <v>106.96123466799999</v>
      </c>
      <c r="FF10" s="1">
        <v>132.125268293</v>
      </c>
      <c r="FG10" s="1">
        <v>131.71528711800002</v>
      </c>
      <c r="FH10" s="1">
        <v>105.326566903</v>
      </c>
      <c r="FI10" s="1">
        <v>147.057949186</v>
      </c>
      <c r="FJ10" s="1">
        <v>155.13336765700001</v>
      </c>
      <c r="FK10" s="1">
        <v>151.55079439100001</v>
      </c>
      <c r="FL10" s="1">
        <v>163.68681743400001</v>
      </c>
      <c r="FM10" s="1">
        <v>175.47285211399998</v>
      </c>
      <c r="FN10" s="1">
        <v>145.381645859</v>
      </c>
      <c r="FO10" s="1">
        <v>145.24609868499996</v>
      </c>
      <c r="FP10" s="1">
        <v>180.95625468</v>
      </c>
      <c r="FQ10" s="1">
        <v>149.574698509</v>
      </c>
      <c r="FR10" s="1">
        <v>176.677637304</v>
      </c>
      <c r="FS10" s="1">
        <v>163.77760136399999</v>
      </c>
      <c r="FT10" s="1">
        <v>177.022916232</v>
      </c>
      <c r="FU10" s="1">
        <v>207.20671562300001</v>
      </c>
      <c r="FV10" s="1">
        <v>199.299740009</v>
      </c>
      <c r="FW10" s="1">
        <v>215.60886236099998</v>
      </c>
      <c r="FX10" s="1">
        <v>231.94273999900003</v>
      </c>
      <c r="FY10" s="1">
        <v>215.19830485899999</v>
      </c>
      <c r="FZ10" s="1">
        <v>209.67912551900002</v>
      </c>
      <c r="GA10" s="1">
        <v>189.78474419600002</v>
      </c>
      <c r="GB10" s="8">
        <v>209.93902335999999</v>
      </c>
      <c r="GC10" s="8">
        <v>210.83107495499999</v>
      </c>
      <c r="GD10" s="8">
        <v>184.18202836899999</v>
      </c>
      <c r="GE10" s="8">
        <v>190.70690192699999</v>
      </c>
      <c r="GF10" s="8">
        <v>194.30714616899999</v>
      </c>
      <c r="GG10" s="8">
        <v>237.244079699</v>
      </c>
      <c r="GH10" s="8">
        <v>211.01776208699999</v>
      </c>
      <c r="GI10" s="8">
        <v>243.19911968100001</v>
      </c>
      <c r="GJ10" s="8">
        <v>237.415762855</v>
      </c>
      <c r="GK10" s="8">
        <v>202.50053010599999</v>
      </c>
      <c r="GL10" s="9">
        <v>208.65159090700001</v>
      </c>
      <c r="GM10" s="9">
        <v>189.41942199900001</v>
      </c>
      <c r="GN10" s="9">
        <v>181.79412428599997</v>
      </c>
      <c r="GO10" s="9">
        <v>189.65992117199997</v>
      </c>
      <c r="GP10" s="9">
        <v>198.50955653299999</v>
      </c>
      <c r="GQ10" s="9">
        <v>154.673367692</v>
      </c>
      <c r="GR10" s="9">
        <v>219.914374251</v>
      </c>
      <c r="GS10" s="9">
        <v>209.89812959400001</v>
      </c>
      <c r="GT10" s="9">
        <v>204.99577531700001</v>
      </c>
      <c r="GU10" s="9">
        <v>225.06730603400001</v>
      </c>
      <c r="GV10" s="9">
        <v>219.324641773</v>
      </c>
      <c r="GW10" s="9">
        <v>219.154271311</v>
      </c>
      <c r="GX10" s="9">
        <v>258.12512878699999</v>
      </c>
      <c r="GY10" s="9">
        <v>191.01559684599999</v>
      </c>
      <c r="GZ10" s="9">
        <v>156.322268982</v>
      </c>
      <c r="HA10" s="9">
        <v>81.676517967999999</v>
      </c>
      <c r="HB10" s="9">
        <v>113.219840619</v>
      </c>
      <c r="HC10" s="9">
        <v>144.36443016199999</v>
      </c>
      <c r="HD10" s="9">
        <v>173.45139616</v>
      </c>
    </row>
    <row r="11" spans="1:217" x14ac:dyDescent="0.25">
      <c r="A11" s="17" t="s">
        <v>23</v>
      </c>
      <c r="B11" s="1">
        <v>171.80066233400001</v>
      </c>
      <c r="C11" s="1">
        <v>172.805826239</v>
      </c>
      <c r="D11" s="1">
        <v>-37.133103755</v>
      </c>
      <c r="E11" s="1">
        <v>144.51987645599999</v>
      </c>
      <c r="F11" s="1">
        <v>137.55078643799999</v>
      </c>
      <c r="G11" s="1">
        <v>91.593364281999996</v>
      </c>
      <c r="H11" s="1">
        <v>158.00630690900002</v>
      </c>
      <c r="I11" s="1">
        <v>96.854016751999978</v>
      </c>
      <c r="J11" s="1">
        <v>167.69212469599998</v>
      </c>
      <c r="K11" s="1">
        <v>196.05122674899999</v>
      </c>
      <c r="L11" s="1">
        <v>-1144.427106307</v>
      </c>
      <c r="M11" s="1">
        <v>-26.927643326999998</v>
      </c>
      <c r="N11" s="1">
        <v>183.19113678000002</v>
      </c>
      <c r="O11" s="1">
        <v>26.30766547</v>
      </c>
      <c r="P11" s="1">
        <v>-168.19654211900001</v>
      </c>
      <c r="Q11" s="1">
        <v>187.00287435800001</v>
      </c>
      <c r="R11" s="1">
        <v>253.156313149</v>
      </c>
      <c r="S11" s="1">
        <v>146.50994112900003</v>
      </c>
      <c r="T11" s="1">
        <v>-336.48907669000005</v>
      </c>
      <c r="U11" s="1">
        <v>24.868287841999997</v>
      </c>
      <c r="V11" s="1">
        <v>21.657006934999998</v>
      </c>
      <c r="W11" s="1">
        <v>-100.14856307500001</v>
      </c>
      <c r="X11" s="1">
        <v>5.4537177320000003</v>
      </c>
      <c r="Y11" s="1">
        <v>-51.655205269999996</v>
      </c>
      <c r="Z11" s="1">
        <v>122.40735353000001</v>
      </c>
      <c r="AA11" s="1">
        <v>1.8206330509999991</v>
      </c>
      <c r="AB11" s="1">
        <v>19.539710893999999</v>
      </c>
      <c r="AC11" s="1">
        <v>62.656690333999997</v>
      </c>
      <c r="AD11" s="1">
        <v>51.637683203000009</v>
      </c>
      <c r="AE11" s="1">
        <v>-31.167284960000003</v>
      </c>
      <c r="AF11" s="1">
        <v>55.565547227000003</v>
      </c>
      <c r="AG11" s="1">
        <v>46.501250316000004</v>
      </c>
      <c r="AH11" s="1">
        <v>9.7540999939999971</v>
      </c>
      <c r="AI11" s="1">
        <v>83.207854533999992</v>
      </c>
      <c r="AJ11" s="1">
        <v>35.923648880000002</v>
      </c>
      <c r="AK11" s="1">
        <v>-75.807093927999986</v>
      </c>
      <c r="AL11" s="1">
        <v>101.59391893900001</v>
      </c>
      <c r="AM11" s="1">
        <v>48.956529481000004</v>
      </c>
      <c r="AN11" s="1">
        <v>65.934806992000006</v>
      </c>
      <c r="AO11" s="1">
        <v>102.303057888</v>
      </c>
      <c r="AP11" s="1">
        <v>75.198932925999998</v>
      </c>
      <c r="AQ11" s="1">
        <v>35.490866154999992</v>
      </c>
      <c r="AR11" s="1">
        <v>42.056254455000001</v>
      </c>
      <c r="AS11" s="1">
        <v>-56.365803342</v>
      </c>
      <c r="AT11" s="1">
        <v>54.796302256000004</v>
      </c>
      <c r="AU11" s="1">
        <v>-82.278378526999987</v>
      </c>
      <c r="AV11" s="1">
        <v>47.674259157000002</v>
      </c>
      <c r="AW11" s="1">
        <v>-11.041049307000002</v>
      </c>
      <c r="AX11" s="1">
        <v>103.68420010000001</v>
      </c>
      <c r="AY11" s="1">
        <v>121.89321467800001</v>
      </c>
      <c r="AZ11" s="1">
        <v>207.323633933</v>
      </c>
      <c r="BA11" s="1">
        <v>372.62018763399999</v>
      </c>
      <c r="BB11" s="1">
        <v>296.41711183700005</v>
      </c>
      <c r="BC11" s="1">
        <v>219.71332953199999</v>
      </c>
      <c r="BD11" s="1">
        <v>-862.88365120700007</v>
      </c>
      <c r="BE11" s="1">
        <v>-214.34086513299999</v>
      </c>
      <c r="BF11" s="1">
        <v>-142.89333114399997</v>
      </c>
      <c r="BG11" s="1">
        <v>214.71499179699998</v>
      </c>
      <c r="BH11" s="1">
        <v>97.25148249099999</v>
      </c>
      <c r="BI11" s="1">
        <v>-291.79808203099998</v>
      </c>
      <c r="BJ11" s="1">
        <v>53.381907013999992</v>
      </c>
      <c r="BK11" s="1">
        <v>257.34247041200001</v>
      </c>
      <c r="BL11" s="1">
        <v>-32.565785876000007</v>
      </c>
      <c r="BM11" s="1">
        <v>202.46810779</v>
      </c>
      <c r="BN11" s="1">
        <v>-388.943384262</v>
      </c>
      <c r="BO11" s="1">
        <v>293.61357154399997</v>
      </c>
      <c r="BP11" s="1">
        <v>416.77268385999997</v>
      </c>
      <c r="BQ11" s="1">
        <v>-81.037776277999996</v>
      </c>
      <c r="BR11" s="1">
        <v>367.56830791699997</v>
      </c>
      <c r="BS11" s="1">
        <v>-405.80613525699999</v>
      </c>
      <c r="BT11" s="1">
        <v>-200.63736933000004</v>
      </c>
      <c r="BU11" s="1">
        <v>-363.87186447699997</v>
      </c>
      <c r="BV11" s="1">
        <v>305.10857552399995</v>
      </c>
      <c r="BW11" s="1">
        <v>-47.503099425000002</v>
      </c>
      <c r="BX11" s="1">
        <v>-17.683297446000001</v>
      </c>
      <c r="BY11" s="1">
        <v>-209.56997693099999</v>
      </c>
      <c r="BZ11" s="1">
        <v>21.031630085000003</v>
      </c>
      <c r="CA11" s="1">
        <v>-5.7621276020000005</v>
      </c>
      <c r="CB11" s="1">
        <v>10.120341273000001</v>
      </c>
      <c r="CC11" s="1">
        <v>12.443194456000001</v>
      </c>
      <c r="CD11" s="1">
        <v>0.56417143600000097</v>
      </c>
      <c r="CE11" s="1">
        <v>7.6930728340000014</v>
      </c>
      <c r="CF11" s="1">
        <v>9.7049407659999982</v>
      </c>
      <c r="CG11" s="1">
        <v>8.4959649129999999</v>
      </c>
      <c r="CH11" s="1">
        <v>8.1186357290000011</v>
      </c>
      <c r="CI11" s="1">
        <v>6.0583794900000001</v>
      </c>
      <c r="CJ11" s="1">
        <v>7.3938513559999999</v>
      </c>
      <c r="CK11" s="1">
        <v>9.7193680750000002</v>
      </c>
      <c r="CL11" s="1">
        <v>27.206786245</v>
      </c>
      <c r="CM11" s="1">
        <v>-9.8217620309999987</v>
      </c>
      <c r="CN11" s="1">
        <v>6.3908125020000002</v>
      </c>
      <c r="CO11" s="1">
        <v>8.1064559930000009</v>
      </c>
      <c r="CP11" s="1">
        <v>11.156203204000001</v>
      </c>
      <c r="CQ11" s="1">
        <v>10.306202779000001</v>
      </c>
      <c r="CR11" s="1">
        <v>8.423437345</v>
      </c>
      <c r="CS11" s="1">
        <v>5.5637930459999998</v>
      </c>
      <c r="CT11" s="1">
        <v>5.9059584679999997</v>
      </c>
      <c r="CU11" s="1">
        <v>6.9446438049999992</v>
      </c>
      <c r="CV11" s="1">
        <v>7.2248421940000007</v>
      </c>
      <c r="CW11" s="1">
        <v>9.5457980100000004</v>
      </c>
      <c r="CX11" s="1">
        <v>48.004768415000001</v>
      </c>
      <c r="CY11" s="1">
        <v>-29.661425543</v>
      </c>
      <c r="CZ11" s="1">
        <v>7.0251418629999991</v>
      </c>
      <c r="DA11" s="1">
        <v>5.1613582349999998</v>
      </c>
      <c r="DB11" s="1">
        <v>10.153724246000001</v>
      </c>
      <c r="DC11" s="1">
        <v>7.4442577300000012</v>
      </c>
      <c r="DD11" s="1">
        <v>7.241393372000001</v>
      </c>
      <c r="DE11" s="1">
        <v>6.4272721609999994</v>
      </c>
      <c r="DF11" s="1">
        <v>7.0023269710000005</v>
      </c>
      <c r="DG11" s="1">
        <v>6.5241890000000007</v>
      </c>
      <c r="DH11" s="1">
        <v>7.4302532940000008</v>
      </c>
      <c r="DI11" s="1">
        <v>8.9937000200000004</v>
      </c>
      <c r="DJ11" s="1">
        <v>58.003682647999995</v>
      </c>
      <c r="DK11" s="1">
        <v>-37.654460488999995</v>
      </c>
      <c r="DL11" s="1">
        <v>8.0005792200000023</v>
      </c>
      <c r="DM11" s="1">
        <v>10.080280578</v>
      </c>
      <c r="DN11" s="1">
        <v>5.9764521520000011</v>
      </c>
      <c r="DO11" s="1">
        <v>9.767768148</v>
      </c>
      <c r="DP11" s="1">
        <v>8.7067782860000005</v>
      </c>
      <c r="DQ11" s="1">
        <v>10.082138781000001</v>
      </c>
      <c r="DR11" s="1">
        <v>10.038190889000001</v>
      </c>
      <c r="DS11" s="1">
        <v>6.3758617139999991</v>
      </c>
      <c r="DT11" s="1">
        <v>7.0220379619999997</v>
      </c>
      <c r="DU11" s="1">
        <v>14.228907768999997</v>
      </c>
      <c r="DV11" s="1">
        <v>58.138984220999994</v>
      </c>
      <c r="DW11" s="1">
        <v>16.016887776000001</v>
      </c>
      <c r="DX11" s="1">
        <v>-43.538949846999991</v>
      </c>
      <c r="DY11" s="1">
        <v>12.221320425</v>
      </c>
      <c r="DZ11" s="1">
        <v>8.7101753000000013</v>
      </c>
      <c r="EA11" s="1">
        <v>30.349781107000002</v>
      </c>
      <c r="EB11" s="1">
        <v>9.3056605699999988</v>
      </c>
      <c r="EC11" s="1">
        <v>-7.8220162659999968</v>
      </c>
      <c r="ED11" s="1">
        <v>7.5045901929999994</v>
      </c>
      <c r="EE11" s="1">
        <v>8.0914254400000001</v>
      </c>
      <c r="EF11" s="1">
        <v>10.526916521999999</v>
      </c>
      <c r="EG11" s="1">
        <v>10.823627604000002</v>
      </c>
      <c r="EH11" s="1">
        <v>10.145561740000002</v>
      </c>
      <c r="EI11" s="1">
        <v>22.728098086999999</v>
      </c>
      <c r="EJ11" s="1">
        <v>13.938064864000001</v>
      </c>
      <c r="EK11" s="1">
        <v>11.975809526000001</v>
      </c>
      <c r="EL11" s="1">
        <v>19.409062468999998</v>
      </c>
      <c r="EM11" s="1">
        <v>12.060004340999999</v>
      </c>
      <c r="EN11" s="1">
        <v>11.265845903000001</v>
      </c>
      <c r="EO11" s="1">
        <v>46.442901338000006</v>
      </c>
      <c r="EP11" s="1">
        <v>10.170696710000001</v>
      </c>
      <c r="EQ11" s="1">
        <v>12.342446586000001</v>
      </c>
      <c r="ER11" s="1">
        <v>15.391405793000001</v>
      </c>
      <c r="ES11" s="1">
        <v>9.7774473820000001</v>
      </c>
      <c r="ET11" s="1">
        <v>14.697157558000001</v>
      </c>
      <c r="EU11" s="1">
        <v>27.885462486999998</v>
      </c>
      <c r="EV11" s="1">
        <v>22.476307924</v>
      </c>
      <c r="EW11" s="1">
        <v>24.500703232999999</v>
      </c>
      <c r="EX11" s="1">
        <v>30.653934211999996</v>
      </c>
      <c r="EY11" s="1">
        <v>41.829308926999992</v>
      </c>
      <c r="EZ11" s="1">
        <v>27.761739277999997</v>
      </c>
      <c r="FA11" s="1">
        <v>35.626334746999987</v>
      </c>
      <c r="FB11" s="1">
        <v>46.068822122</v>
      </c>
      <c r="FC11" s="1">
        <v>40.755154697999998</v>
      </c>
      <c r="FD11" s="1">
        <v>33.164602453000008</v>
      </c>
      <c r="FE11" s="1">
        <v>30.113414424999998</v>
      </c>
      <c r="FF11" s="1">
        <v>30.531154765</v>
      </c>
      <c r="FG11" s="1">
        <v>31.622726528000001</v>
      </c>
      <c r="FH11" s="1">
        <v>25.914413153999998</v>
      </c>
      <c r="FI11" s="1">
        <v>23.401581669999999</v>
      </c>
      <c r="FJ11" s="1">
        <v>28.313408458999998</v>
      </c>
      <c r="FK11" s="1">
        <v>27.386022199999999</v>
      </c>
      <c r="FL11" s="1">
        <v>6.7637251090000001</v>
      </c>
      <c r="FM11" s="1">
        <v>843.78694429800021</v>
      </c>
      <c r="FN11" s="1">
        <v>25.654287507999999</v>
      </c>
      <c r="FO11" s="1">
        <v>21.143526553000001</v>
      </c>
      <c r="FP11" s="1">
        <v>25.79729382</v>
      </c>
      <c r="FQ11" s="1">
        <v>28.677284221000001</v>
      </c>
      <c r="FR11" s="1">
        <v>33.600834016</v>
      </c>
      <c r="FS11" s="1">
        <v>36.344343528000003</v>
      </c>
      <c r="FT11" s="1">
        <v>49.264261025999993</v>
      </c>
      <c r="FU11" s="1">
        <v>32.046905239000004</v>
      </c>
      <c r="FV11" s="1">
        <v>33.536010200999996</v>
      </c>
      <c r="FW11" s="1">
        <v>55.528081979</v>
      </c>
      <c r="FX11" s="1">
        <v>35.613373174000003</v>
      </c>
      <c r="FY11" s="1">
        <v>30.219083459</v>
      </c>
      <c r="FZ11" s="1">
        <v>28.594311783999999</v>
      </c>
      <c r="GA11" s="1">
        <v>25.112834705000001</v>
      </c>
      <c r="GB11" s="8">
        <v>27.634466670999998</v>
      </c>
      <c r="GC11" s="8">
        <v>32.562885834999996</v>
      </c>
      <c r="GD11" s="8">
        <v>29.716738089</v>
      </c>
      <c r="GE11" s="8">
        <v>28.105351794999997</v>
      </c>
      <c r="GF11" s="8">
        <v>35.515319427999998</v>
      </c>
      <c r="GG11" s="8">
        <v>6.3149167100000021</v>
      </c>
      <c r="GH11" s="8">
        <v>28.42824903</v>
      </c>
      <c r="GI11" s="8">
        <v>25.634656292999999</v>
      </c>
      <c r="GJ11" s="8">
        <v>25.467069459999998</v>
      </c>
      <c r="GK11" s="8">
        <v>56.428073413000007</v>
      </c>
      <c r="GL11" s="9">
        <v>39.739498912999998</v>
      </c>
      <c r="GM11" s="9">
        <v>30.845043965000002</v>
      </c>
      <c r="GN11" s="9">
        <v>34.828953222999999</v>
      </c>
      <c r="GO11" s="9">
        <v>32.414849265999997</v>
      </c>
      <c r="GP11" s="9">
        <v>37.669712940000004</v>
      </c>
      <c r="GQ11" s="9">
        <v>30.495211260999998</v>
      </c>
      <c r="GR11" s="9">
        <v>40.938570936000005</v>
      </c>
      <c r="GS11" s="9">
        <v>34.522443355</v>
      </c>
      <c r="GT11" s="9">
        <v>30.668719065000005</v>
      </c>
      <c r="GU11" s="9">
        <v>33.853696711999994</v>
      </c>
      <c r="GV11" s="9">
        <v>42.471801989999989</v>
      </c>
      <c r="GW11" s="9">
        <v>38.728726869999996</v>
      </c>
      <c r="GX11" s="9">
        <v>8.6288413750000021</v>
      </c>
      <c r="GY11" s="9">
        <v>137.38040404199998</v>
      </c>
      <c r="GZ11" s="9">
        <v>-86.696575626000012</v>
      </c>
      <c r="HA11" s="9">
        <v>18.441259838000001</v>
      </c>
      <c r="HB11" s="9">
        <v>22.996171329999999</v>
      </c>
      <c r="HC11" s="9">
        <v>24.831054828999999</v>
      </c>
      <c r="HD11" s="9">
        <v>1488.5274328739999</v>
      </c>
    </row>
    <row r="12" spans="1:217" ht="6" customHeight="1" x14ac:dyDescent="0.25">
      <c r="A12" s="1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</row>
    <row r="13" spans="1:217" s="18" customFormat="1" ht="14.25" x14ac:dyDescent="0.2">
      <c r="A13" s="12" t="s">
        <v>24</v>
      </c>
      <c r="B13" s="13">
        <v>27.201640638000001</v>
      </c>
      <c r="C13" s="13">
        <v>22.460921858000003</v>
      </c>
      <c r="D13" s="13">
        <v>25.578385024999999</v>
      </c>
      <c r="E13" s="13">
        <v>24.680733203999999</v>
      </c>
      <c r="F13" s="13">
        <v>23.472517772</v>
      </c>
      <c r="G13" s="13">
        <v>24.173465101999998</v>
      </c>
      <c r="H13" s="13">
        <v>28.580753375</v>
      </c>
      <c r="I13" s="13">
        <v>26.070695618999999</v>
      </c>
      <c r="J13" s="13">
        <v>29.259335387</v>
      </c>
      <c r="K13" s="13">
        <v>36.573305955000002</v>
      </c>
      <c r="L13" s="13">
        <v>35.372521050000003</v>
      </c>
      <c r="M13" s="13">
        <v>65.997312464999993</v>
      </c>
      <c r="N13" s="13">
        <v>0</v>
      </c>
      <c r="O13" s="13">
        <v>0</v>
      </c>
      <c r="P13" s="13">
        <v>92.175632925000002</v>
      </c>
      <c r="Q13" s="13">
        <v>56.506457008999995</v>
      </c>
      <c r="R13" s="13">
        <v>25.185353263</v>
      </c>
      <c r="S13" s="13">
        <v>34.959325342</v>
      </c>
      <c r="T13" s="13">
        <v>31.303727366</v>
      </c>
      <c r="U13" s="13">
        <v>35.880043791999995</v>
      </c>
      <c r="V13" s="13">
        <v>0</v>
      </c>
      <c r="W13" s="13">
        <v>71.986131148999988</v>
      </c>
      <c r="X13" s="13">
        <v>41.765513816000002</v>
      </c>
      <c r="Y13" s="13">
        <v>49.895426155999999</v>
      </c>
      <c r="Z13" s="13">
        <v>0</v>
      </c>
      <c r="AA13" s="13">
        <v>30.821221482000002</v>
      </c>
      <c r="AB13" s="13">
        <v>99.012318210000004</v>
      </c>
      <c r="AC13" s="13">
        <v>40.178009926999998</v>
      </c>
      <c r="AD13" s="13">
        <v>42.554823310000003</v>
      </c>
      <c r="AE13" s="13">
        <v>41.361310005</v>
      </c>
      <c r="AF13" s="13">
        <v>0</v>
      </c>
      <c r="AG13" s="13">
        <v>84.032453623999999</v>
      </c>
      <c r="AH13" s="13">
        <v>29.241700948999998</v>
      </c>
      <c r="AI13" s="13">
        <v>44.239646426</v>
      </c>
      <c r="AJ13" s="13">
        <v>43.353914229000004</v>
      </c>
      <c r="AK13" s="13">
        <v>86.514627720999997</v>
      </c>
      <c r="AL13" s="13">
        <v>0</v>
      </c>
      <c r="AM13" s="13">
        <v>81.316993577000005</v>
      </c>
      <c r="AN13" s="13">
        <v>35.263075031</v>
      </c>
      <c r="AO13" s="13">
        <v>48.323180354999998</v>
      </c>
      <c r="AP13" s="13">
        <v>64.096784889000006</v>
      </c>
      <c r="AQ13" s="13">
        <v>22.649961941000001</v>
      </c>
      <c r="AR13" s="13">
        <v>13.2662697</v>
      </c>
      <c r="AS13" s="13">
        <v>97.755941964000002</v>
      </c>
      <c r="AT13" s="13">
        <v>55.532774101000001</v>
      </c>
      <c r="AU13" s="13">
        <v>52.327414449000003</v>
      </c>
      <c r="AV13" s="13">
        <v>31.978403341</v>
      </c>
      <c r="AW13" s="13">
        <v>57.262907093999999</v>
      </c>
      <c r="AX13" s="13">
        <v>55.234476069999999</v>
      </c>
      <c r="AY13" s="13">
        <v>19.662443227000001</v>
      </c>
      <c r="AZ13" s="13">
        <v>116.233101667</v>
      </c>
      <c r="BA13" s="13">
        <v>50.157085094000003</v>
      </c>
      <c r="BB13" s="13">
        <v>66.450070108999995</v>
      </c>
      <c r="BC13" s="13">
        <v>16.591464238</v>
      </c>
      <c r="BD13" s="13">
        <v>54.013137337000003</v>
      </c>
      <c r="BE13" s="13">
        <v>95.237568474</v>
      </c>
      <c r="BF13" s="13">
        <v>61.147227316999995</v>
      </c>
      <c r="BG13" s="13">
        <v>56.179014454999994</v>
      </c>
      <c r="BH13" s="13">
        <v>71.49727531500001</v>
      </c>
      <c r="BI13" s="13">
        <v>89.729622526</v>
      </c>
      <c r="BJ13" s="13">
        <v>4.6688071980000005</v>
      </c>
      <c r="BK13" s="13">
        <v>44.068689699000004</v>
      </c>
      <c r="BL13" s="13">
        <v>165.70788527900001</v>
      </c>
      <c r="BM13" s="13">
        <v>42.079225582999996</v>
      </c>
      <c r="BN13" s="13">
        <v>96.586501780000006</v>
      </c>
      <c r="BO13" s="13">
        <v>66.716170855000001</v>
      </c>
      <c r="BP13" s="13">
        <v>69.705391949000003</v>
      </c>
      <c r="BQ13" s="13">
        <v>70.649695468000004</v>
      </c>
      <c r="BR13" s="13">
        <v>70.125049658000009</v>
      </c>
      <c r="BS13" s="13">
        <v>69.133051979000001</v>
      </c>
      <c r="BT13" s="13">
        <v>69.234032013999993</v>
      </c>
      <c r="BU13" s="13">
        <v>137.97886439500002</v>
      </c>
      <c r="BV13" s="13">
        <v>6.3281085300000006</v>
      </c>
      <c r="BW13" s="13">
        <v>92.366327411</v>
      </c>
      <c r="BX13" s="13">
        <v>91.445618342000003</v>
      </c>
      <c r="BY13" s="13">
        <v>74.276513472000005</v>
      </c>
      <c r="BZ13" s="13">
        <v>77.653948753000009</v>
      </c>
      <c r="CA13" s="13">
        <v>72.374072388999991</v>
      </c>
      <c r="CB13" s="13">
        <v>82.249797518000008</v>
      </c>
      <c r="CC13" s="13">
        <v>94.046361672000003</v>
      </c>
      <c r="CD13" s="13">
        <v>84.993367982999999</v>
      </c>
      <c r="CE13" s="13">
        <v>88.164444740000008</v>
      </c>
      <c r="CF13" s="13">
        <v>79.208954049000013</v>
      </c>
      <c r="CG13" s="13">
        <v>176.27139642999998</v>
      </c>
      <c r="CH13" s="13">
        <v>11.945973147999998</v>
      </c>
      <c r="CI13" s="13">
        <v>93.895250098000005</v>
      </c>
      <c r="CJ13" s="13">
        <v>94.581300210999999</v>
      </c>
      <c r="CK13" s="13">
        <v>96.813204461999987</v>
      </c>
      <c r="CL13" s="13">
        <v>90.015126281000008</v>
      </c>
      <c r="CM13" s="13">
        <v>91.942781948999993</v>
      </c>
      <c r="CN13" s="13">
        <v>100.93714282799999</v>
      </c>
      <c r="CO13" s="13">
        <v>105.496242326</v>
      </c>
      <c r="CP13" s="13">
        <v>71.411874333</v>
      </c>
      <c r="CQ13" s="13">
        <v>106.81847505799999</v>
      </c>
      <c r="CR13" s="13">
        <v>82.158936275999991</v>
      </c>
      <c r="CS13" s="13">
        <v>194.63723285100002</v>
      </c>
      <c r="CT13" s="13">
        <v>11.662057708000001</v>
      </c>
      <c r="CU13" s="13">
        <v>118.64265187800001</v>
      </c>
      <c r="CV13" s="13">
        <v>112.770479623</v>
      </c>
      <c r="CW13" s="13">
        <v>128.778297493</v>
      </c>
      <c r="CX13" s="13">
        <v>132.01360260799999</v>
      </c>
      <c r="CY13" s="13">
        <v>95.355346682000004</v>
      </c>
      <c r="CZ13" s="13">
        <v>107.508025081</v>
      </c>
      <c r="DA13" s="13">
        <v>154.64199951099999</v>
      </c>
      <c r="DB13" s="13">
        <v>34.507148768999997</v>
      </c>
      <c r="DC13" s="13">
        <v>191.96188160900002</v>
      </c>
      <c r="DD13" s="13">
        <v>125.08225447</v>
      </c>
      <c r="DE13" s="13">
        <v>112.98086558199999</v>
      </c>
      <c r="DF13" s="13">
        <v>8.9302233369999993</v>
      </c>
      <c r="DG13" s="13">
        <v>217.36357543400001</v>
      </c>
      <c r="DH13" s="13">
        <v>145.19807134299998</v>
      </c>
      <c r="DI13" s="13">
        <v>145.48672947</v>
      </c>
      <c r="DJ13" s="13">
        <v>205.37948095100001</v>
      </c>
      <c r="DK13" s="13">
        <v>147.12519809</v>
      </c>
      <c r="DL13" s="13">
        <v>115.271884039</v>
      </c>
      <c r="DM13" s="13">
        <v>153.03599513600003</v>
      </c>
      <c r="DN13" s="13">
        <v>125.261946721</v>
      </c>
      <c r="DO13" s="13">
        <v>142.80097299899998</v>
      </c>
      <c r="DP13" s="13">
        <v>41.632171604</v>
      </c>
      <c r="DQ13" s="13">
        <v>245.63749281900002</v>
      </c>
      <c r="DR13" s="13">
        <v>133.96351113699998</v>
      </c>
      <c r="DS13" s="13">
        <v>189.82764270800001</v>
      </c>
      <c r="DT13" s="13">
        <v>156.58436292399998</v>
      </c>
      <c r="DU13" s="13">
        <v>118.74308818599999</v>
      </c>
      <c r="DV13" s="13">
        <v>79.863618130000006</v>
      </c>
      <c r="DW13" s="13">
        <v>88.997046147000006</v>
      </c>
      <c r="DX13" s="13">
        <v>61.670495082000002</v>
      </c>
      <c r="DY13" s="13">
        <v>58.431393237999998</v>
      </c>
      <c r="DZ13" s="13">
        <v>62.682013089000002</v>
      </c>
      <c r="EA13" s="13">
        <v>88.814694500000002</v>
      </c>
      <c r="EB13" s="13">
        <v>62.748764741000002</v>
      </c>
      <c r="EC13" s="13">
        <v>504.73855024299996</v>
      </c>
      <c r="ED13" s="13">
        <v>14.753628392000001</v>
      </c>
      <c r="EE13" s="13">
        <v>463.06046230299995</v>
      </c>
      <c r="EF13" s="13">
        <v>125.080012524</v>
      </c>
      <c r="EG13" s="13">
        <v>72.005521823000009</v>
      </c>
      <c r="EH13" s="13">
        <v>124.389233699</v>
      </c>
      <c r="EI13" s="13">
        <v>159.043644306</v>
      </c>
      <c r="EJ13" s="13">
        <v>185.461416125</v>
      </c>
      <c r="EK13" s="13">
        <v>102.15718637500001</v>
      </c>
      <c r="EL13" s="13">
        <v>116.351130492</v>
      </c>
      <c r="EM13" s="13">
        <v>166.999240069</v>
      </c>
      <c r="EN13" s="13">
        <v>74.765132592</v>
      </c>
      <c r="EO13" s="13">
        <v>708.80109081000001</v>
      </c>
      <c r="EP13" s="13">
        <v>23.149614742999997</v>
      </c>
      <c r="EQ13" s="13">
        <v>349.80611917599998</v>
      </c>
      <c r="ER13" s="13">
        <v>116.87966767499999</v>
      </c>
      <c r="ES13" s="13">
        <v>94.702143438999997</v>
      </c>
      <c r="ET13" s="13">
        <v>70.703664073000013</v>
      </c>
      <c r="EU13" s="13">
        <v>121.51339210399999</v>
      </c>
      <c r="EV13" s="13">
        <v>119.13493225400001</v>
      </c>
      <c r="EW13" s="13">
        <v>150.38964129600001</v>
      </c>
      <c r="EX13" s="13">
        <v>121.83067825399999</v>
      </c>
      <c r="EY13" s="13">
        <v>182.17131652699999</v>
      </c>
      <c r="EZ13" s="13">
        <v>116.181992925</v>
      </c>
      <c r="FA13" s="13">
        <v>562.23298731400007</v>
      </c>
      <c r="FB13" s="13">
        <v>167.33217487799999</v>
      </c>
      <c r="FC13" s="13">
        <v>513.92214080899998</v>
      </c>
      <c r="FD13" s="13">
        <v>89.306564304000005</v>
      </c>
      <c r="FE13" s="13">
        <v>86.097928316000008</v>
      </c>
      <c r="FF13" s="13">
        <v>69.819766013999995</v>
      </c>
      <c r="FG13" s="13">
        <v>178.85113111599998</v>
      </c>
      <c r="FH13" s="13">
        <v>86.914524073999999</v>
      </c>
      <c r="FI13" s="13">
        <v>122.560667181</v>
      </c>
      <c r="FJ13" s="13">
        <v>159.14570313499999</v>
      </c>
      <c r="FK13" s="13">
        <v>72.478298512999999</v>
      </c>
      <c r="FL13" s="13">
        <v>231.26022003900002</v>
      </c>
      <c r="FM13" s="13">
        <v>191.782368811</v>
      </c>
      <c r="FN13" s="13">
        <v>97.115917140000008</v>
      </c>
      <c r="FO13" s="13">
        <v>494.63543370299999</v>
      </c>
      <c r="FP13" s="13">
        <v>94.974814815000002</v>
      </c>
      <c r="FQ13" s="13">
        <v>85.75748175599999</v>
      </c>
      <c r="FR13" s="13">
        <v>125.14153851899999</v>
      </c>
      <c r="FS13" s="13">
        <v>116.96536825699999</v>
      </c>
      <c r="FT13" s="13">
        <v>150.213224002</v>
      </c>
      <c r="FU13" s="13">
        <v>202.561617961</v>
      </c>
      <c r="FV13" s="13">
        <v>161.49847069399999</v>
      </c>
      <c r="FW13" s="13">
        <v>133.167586957</v>
      </c>
      <c r="FX13" s="13">
        <v>182.314803729</v>
      </c>
      <c r="FY13" s="13">
        <v>564.73940429799995</v>
      </c>
      <c r="FZ13" s="13">
        <v>123.437768107</v>
      </c>
      <c r="GA13" s="13">
        <v>110.876294112</v>
      </c>
      <c r="GB13" s="8">
        <v>121.76357658999999</v>
      </c>
      <c r="GC13" s="8">
        <v>122.343828282</v>
      </c>
      <c r="GD13" s="8">
        <v>120.441819313</v>
      </c>
      <c r="GE13" s="8">
        <v>107.90434824099999</v>
      </c>
      <c r="GF13" s="8">
        <v>231.46026884399998</v>
      </c>
      <c r="GG13" s="8">
        <v>126.360748374</v>
      </c>
      <c r="GH13" s="8">
        <v>209.24210885799999</v>
      </c>
      <c r="GI13" s="8">
        <v>217.10297551399998</v>
      </c>
      <c r="GJ13" s="8">
        <v>279.72206354499997</v>
      </c>
      <c r="GK13" s="8">
        <v>343.36611379999999</v>
      </c>
      <c r="GL13" s="9">
        <v>72.125538024999997</v>
      </c>
      <c r="GM13" s="9">
        <v>315.18921134999999</v>
      </c>
      <c r="GN13" s="9">
        <v>145.23205221399999</v>
      </c>
      <c r="GO13" s="9">
        <v>134.82251537000002</v>
      </c>
      <c r="GP13" s="9">
        <v>256.15636999999998</v>
      </c>
      <c r="GQ13" s="9">
        <v>162.803995727</v>
      </c>
      <c r="GR13" s="9">
        <v>171.94320006200002</v>
      </c>
      <c r="GS13" s="9">
        <v>190.19170797799998</v>
      </c>
      <c r="GT13" s="9">
        <v>220.38671316499997</v>
      </c>
      <c r="GU13" s="9">
        <v>187.90341554300002</v>
      </c>
      <c r="GV13" s="9">
        <v>134.22872301500001</v>
      </c>
      <c r="GW13" s="9">
        <v>135.04248405599998</v>
      </c>
      <c r="GX13" s="9">
        <v>152.482808861</v>
      </c>
      <c r="GY13" s="9">
        <v>509.97408698000004</v>
      </c>
      <c r="GZ13" s="9">
        <v>96.061613197</v>
      </c>
      <c r="HA13" s="9">
        <v>156.87712756500002</v>
      </c>
      <c r="HB13" s="9">
        <v>173.622812759</v>
      </c>
      <c r="HC13" s="9">
        <v>278.65239932100002</v>
      </c>
      <c r="HD13" s="9">
        <v>172.59751948600001</v>
      </c>
    </row>
    <row r="14" spans="1:217" ht="8.25" customHeight="1" x14ac:dyDescent="0.25">
      <c r="A14" s="1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</row>
    <row r="15" spans="1:217" s="18" customFormat="1" ht="14.25" x14ac:dyDescent="0.2">
      <c r="A15" s="12" t="s">
        <v>6</v>
      </c>
      <c r="B15" s="13">
        <v>6.7242951330000009</v>
      </c>
      <c r="C15" s="13">
        <v>9.7691791820000002</v>
      </c>
      <c r="D15" s="13">
        <v>9.771326363</v>
      </c>
      <c r="E15" s="13">
        <v>49.877721969000007</v>
      </c>
      <c r="F15" s="13">
        <v>6.3143864589999996</v>
      </c>
      <c r="G15" s="13">
        <v>6.7740429559999997</v>
      </c>
      <c r="H15" s="13">
        <v>5.3505752830000004</v>
      </c>
      <c r="I15" s="13">
        <v>6.4212679499999998</v>
      </c>
      <c r="J15" s="13">
        <v>8.8968127680000002</v>
      </c>
      <c r="K15" s="13">
        <v>17.826329277999996</v>
      </c>
      <c r="L15" s="13">
        <v>24.223352502999997</v>
      </c>
      <c r="M15" s="13">
        <v>11.352104930000001</v>
      </c>
      <c r="N15" s="13">
        <v>6.7350556730000006</v>
      </c>
      <c r="O15" s="13">
        <v>16.509690730000003</v>
      </c>
      <c r="P15" s="13">
        <v>16.252148076000001</v>
      </c>
      <c r="Q15" s="13">
        <v>12.580065502</v>
      </c>
      <c r="R15" s="13">
        <v>19.322107380999999</v>
      </c>
      <c r="S15" s="13">
        <v>26.322403335000001</v>
      </c>
      <c r="T15" s="13">
        <v>15.471409666000003</v>
      </c>
      <c r="U15" s="13">
        <v>15.355381917999999</v>
      </c>
      <c r="V15" s="13">
        <v>17.639454999000002</v>
      </c>
      <c r="W15" s="13">
        <v>30.306557499999997</v>
      </c>
      <c r="X15" s="13">
        <v>28.135159868999999</v>
      </c>
      <c r="Y15" s="13">
        <v>28.133152978999998</v>
      </c>
      <c r="Z15" s="13">
        <v>2.692230457</v>
      </c>
      <c r="AA15" s="13">
        <v>11.369515374000001</v>
      </c>
      <c r="AB15" s="13">
        <v>25.133250443999998</v>
      </c>
      <c r="AC15" s="13">
        <v>35.85798767</v>
      </c>
      <c r="AD15" s="13">
        <v>24.777419986000002</v>
      </c>
      <c r="AE15" s="13">
        <v>12.586225810999998</v>
      </c>
      <c r="AF15" s="13">
        <v>19.394057163999999</v>
      </c>
      <c r="AG15" s="13">
        <v>16.365745441999998</v>
      </c>
      <c r="AH15" s="13">
        <v>18.825308208000003</v>
      </c>
      <c r="AI15" s="13">
        <v>18.490950939999998</v>
      </c>
      <c r="AJ15" s="13">
        <v>20.174679962999999</v>
      </c>
      <c r="AK15" s="13">
        <v>28.806789906999999</v>
      </c>
      <c r="AL15" s="13">
        <v>16.466567721000001</v>
      </c>
      <c r="AM15" s="13">
        <v>15.857620404</v>
      </c>
      <c r="AN15" s="13">
        <v>3.9753878949999999</v>
      </c>
      <c r="AO15" s="13">
        <v>43.53700236200001</v>
      </c>
      <c r="AP15" s="13">
        <v>14.255124359</v>
      </c>
      <c r="AQ15" s="13">
        <v>67.428946822</v>
      </c>
      <c r="AR15" s="13">
        <v>19.294467171999997</v>
      </c>
      <c r="AS15" s="13">
        <v>11.759043780999999</v>
      </c>
      <c r="AT15" s="13">
        <v>38.509414827000001</v>
      </c>
      <c r="AU15" s="13">
        <v>15.920582838</v>
      </c>
      <c r="AV15" s="13">
        <v>17.720093231</v>
      </c>
      <c r="AW15" s="13">
        <v>12.26484857</v>
      </c>
      <c r="AX15" s="13">
        <v>7.0445016660000004</v>
      </c>
      <c r="AY15" s="13">
        <v>35.741812076999992</v>
      </c>
      <c r="AZ15" s="13">
        <v>73.344180709999989</v>
      </c>
      <c r="BA15" s="13">
        <v>31.629476217000004</v>
      </c>
      <c r="BB15" s="13">
        <v>12.947244683999998</v>
      </c>
      <c r="BC15" s="13">
        <v>42.615871240999994</v>
      </c>
      <c r="BD15" s="13">
        <v>21.926523348000003</v>
      </c>
      <c r="BE15" s="13">
        <v>26.089344553</v>
      </c>
      <c r="BF15" s="13">
        <v>7.7635936969999992</v>
      </c>
      <c r="BG15" s="13">
        <v>24.308971544999999</v>
      </c>
      <c r="BH15" s="13">
        <v>21.598650731999999</v>
      </c>
      <c r="BI15" s="13">
        <v>148.90361670499999</v>
      </c>
      <c r="BJ15" s="13">
        <v>232.48025207299997</v>
      </c>
      <c r="BK15" s="13">
        <v>46.107031662000004</v>
      </c>
      <c r="BL15" s="13">
        <v>57.685102975</v>
      </c>
      <c r="BM15" s="13">
        <v>16.503338472999999</v>
      </c>
      <c r="BN15" s="13">
        <v>42.904134490000004</v>
      </c>
      <c r="BO15" s="13">
        <v>35.735190127000003</v>
      </c>
      <c r="BP15" s="13">
        <v>15.027150486</v>
      </c>
      <c r="BQ15" s="13">
        <v>56.503861178000001</v>
      </c>
      <c r="BR15" s="13">
        <v>44.719327354999997</v>
      </c>
      <c r="BS15" s="13">
        <v>54.483900163999998</v>
      </c>
      <c r="BT15" s="13">
        <v>21.892250569000005</v>
      </c>
      <c r="BU15" s="13">
        <v>85.473133856999993</v>
      </c>
      <c r="BV15" s="13">
        <v>3.149718182</v>
      </c>
      <c r="BW15" s="13">
        <v>34.500920296999993</v>
      </c>
      <c r="BX15" s="13">
        <v>80.170305266</v>
      </c>
      <c r="BY15" s="13">
        <v>46.207505111999993</v>
      </c>
      <c r="BZ15" s="13">
        <v>26.309081245000002</v>
      </c>
      <c r="CA15" s="13">
        <v>60.814020849999991</v>
      </c>
      <c r="CB15" s="13">
        <v>75.429647810000006</v>
      </c>
      <c r="CC15" s="13">
        <v>53.840515932000002</v>
      </c>
      <c r="CD15" s="13">
        <v>65.747555287999987</v>
      </c>
      <c r="CE15" s="13">
        <v>64.416042255999997</v>
      </c>
      <c r="CF15" s="13">
        <v>84.138014760000004</v>
      </c>
      <c r="CG15" s="13">
        <v>164.81367543300001</v>
      </c>
      <c r="CH15" s="13">
        <v>7.0728588980000007</v>
      </c>
      <c r="CI15" s="13">
        <v>26.120502226999999</v>
      </c>
      <c r="CJ15" s="13">
        <v>85.052168069999993</v>
      </c>
      <c r="CK15" s="13">
        <v>47.854971185999993</v>
      </c>
      <c r="CL15" s="13">
        <v>82.54706309800001</v>
      </c>
      <c r="CM15" s="13">
        <v>99.44651183900001</v>
      </c>
      <c r="CN15" s="13">
        <v>38.845120503000004</v>
      </c>
      <c r="CO15" s="13">
        <v>56.798387264999995</v>
      </c>
      <c r="CP15" s="13">
        <v>64.825457905999997</v>
      </c>
      <c r="CQ15" s="13">
        <v>135.95505471299998</v>
      </c>
      <c r="CR15" s="13">
        <v>115.34578884999999</v>
      </c>
      <c r="CS15" s="13">
        <v>247.25697431399999</v>
      </c>
      <c r="CT15" s="13">
        <v>22.332586022000001</v>
      </c>
      <c r="CU15" s="13">
        <v>30.856506076999999</v>
      </c>
      <c r="CV15" s="13">
        <v>69.760270995000013</v>
      </c>
      <c r="CW15" s="13">
        <v>80.133930792000015</v>
      </c>
      <c r="CX15" s="13">
        <v>57.674501704999997</v>
      </c>
      <c r="CY15" s="13">
        <v>80.961959204999999</v>
      </c>
      <c r="CZ15" s="13">
        <v>202.659725229</v>
      </c>
      <c r="DA15" s="13">
        <v>78.08521211499999</v>
      </c>
      <c r="DB15" s="13">
        <v>77.800260241000004</v>
      </c>
      <c r="DC15" s="13">
        <v>80.995491505000004</v>
      </c>
      <c r="DD15" s="13">
        <v>169.33751105900001</v>
      </c>
      <c r="DE15" s="13">
        <v>428.08527882800007</v>
      </c>
      <c r="DF15" s="13">
        <v>48.572344624999999</v>
      </c>
      <c r="DG15" s="13">
        <v>47.590884804999995</v>
      </c>
      <c r="DH15" s="13">
        <v>149.165999185</v>
      </c>
      <c r="DI15" s="13">
        <v>58.202427457999995</v>
      </c>
      <c r="DJ15" s="13">
        <v>89.546099729000005</v>
      </c>
      <c r="DK15" s="13">
        <v>78.581794855000012</v>
      </c>
      <c r="DL15" s="13">
        <v>83.898626089000004</v>
      </c>
      <c r="DM15" s="13">
        <v>72.716620061</v>
      </c>
      <c r="DN15" s="13">
        <v>76.494283021000001</v>
      </c>
      <c r="DO15" s="13">
        <v>90.589691149000004</v>
      </c>
      <c r="DP15" s="13">
        <v>208.67448827600003</v>
      </c>
      <c r="DQ15" s="13">
        <v>220.15849106799999</v>
      </c>
      <c r="DR15" s="13">
        <v>52.117725491000002</v>
      </c>
      <c r="DS15" s="13">
        <v>56.362850345000005</v>
      </c>
      <c r="DT15" s="13">
        <v>168.27348580500001</v>
      </c>
      <c r="DU15" s="13">
        <v>92.855690964999994</v>
      </c>
      <c r="DV15" s="13">
        <v>88.514657683999999</v>
      </c>
      <c r="DW15" s="13">
        <v>55.760089426</v>
      </c>
      <c r="DX15" s="13">
        <v>145.39756744699997</v>
      </c>
      <c r="DY15" s="13">
        <v>75.812637014999993</v>
      </c>
      <c r="DZ15" s="13">
        <v>47.001494772999997</v>
      </c>
      <c r="EA15" s="13">
        <v>103.786340908</v>
      </c>
      <c r="EB15" s="13">
        <v>63.812243105</v>
      </c>
      <c r="EC15" s="13">
        <v>108.163562985</v>
      </c>
      <c r="ED15" s="13">
        <v>16.045117273999999</v>
      </c>
      <c r="EE15" s="13">
        <v>107.72993561700001</v>
      </c>
      <c r="EF15" s="13">
        <v>75.480686466999998</v>
      </c>
      <c r="EG15" s="13">
        <v>42.497285584000004</v>
      </c>
      <c r="EH15" s="13">
        <v>126.228455268</v>
      </c>
      <c r="EI15" s="13">
        <v>34.312768765000001</v>
      </c>
      <c r="EJ15" s="13">
        <v>85.237950539999986</v>
      </c>
      <c r="EK15" s="13">
        <v>63.214375419</v>
      </c>
      <c r="EL15" s="13">
        <v>99.261855652999998</v>
      </c>
      <c r="EM15" s="13">
        <v>56.524752751000001</v>
      </c>
      <c r="EN15" s="13">
        <v>162.61870811899999</v>
      </c>
      <c r="EO15" s="13">
        <v>209.568336926</v>
      </c>
      <c r="EP15" s="13">
        <v>72.860751746999995</v>
      </c>
      <c r="EQ15" s="13">
        <v>50.240349010999999</v>
      </c>
      <c r="ER15" s="13">
        <v>92.676015736000011</v>
      </c>
      <c r="ES15" s="13">
        <v>72.096541117000001</v>
      </c>
      <c r="ET15" s="13">
        <v>121.379653995</v>
      </c>
      <c r="EU15" s="13">
        <v>97.55312631000001</v>
      </c>
      <c r="EV15" s="13">
        <v>57.425329457999993</v>
      </c>
      <c r="EW15" s="13">
        <v>74.352695522000005</v>
      </c>
      <c r="EX15" s="13">
        <v>56.566270660999997</v>
      </c>
      <c r="EY15" s="13">
        <v>118.752274336</v>
      </c>
      <c r="EZ15" s="13">
        <v>95.40535534</v>
      </c>
      <c r="FA15" s="13">
        <v>368.251766003</v>
      </c>
      <c r="FB15" s="13">
        <v>13.494319379999999</v>
      </c>
      <c r="FC15" s="13">
        <v>58.618505891999995</v>
      </c>
      <c r="FD15" s="13">
        <v>111.10193158799999</v>
      </c>
      <c r="FE15" s="13">
        <v>49.111768249000001</v>
      </c>
      <c r="FF15" s="13">
        <v>68.945188874999999</v>
      </c>
      <c r="FG15" s="13">
        <v>50.440711433000004</v>
      </c>
      <c r="FH15" s="13">
        <v>493.93524095700002</v>
      </c>
      <c r="FI15" s="13">
        <v>61.386517261999998</v>
      </c>
      <c r="FJ15" s="13">
        <v>60.116613728000004</v>
      </c>
      <c r="FK15" s="13">
        <v>59.966103193000002</v>
      </c>
      <c r="FL15" s="13">
        <v>111.546340293</v>
      </c>
      <c r="FM15" s="13">
        <v>212.03512633900002</v>
      </c>
      <c r="FN15" s="13">
        <v>41.619546180000007</v>
      </c>
      <c r="FO15" s="13">
        <v>53.444310911999992</v>
      </c>
      <c r="FP15" s="13">
        <v>70.039710185999994</v>
      </c>
      <c r="FQ15" s="13">
        <v>57.430151459000001</v>
      </c>
      <c r="FR15" s="13">
        <v>165.96701027900002</v>
      </c>
      <c r="FS15" s="13">
        <v>66.554855008999994</v>
      </c>
      <c r="FT15" s="13">
        <v>66.142122758000014</v>
      </c>
      <c r="FU15" s="13">
        <v>163.69288216300001</v>
      </c>
      <c r="FV15" s="13">
        <v>73.344774021000006</v>
      </c>
      <c r="FW15" s="13">
        <v>160.04805085000004</v>
      </c>
      <c r="FX15" s="13">
        <v>139.61955922799999</v>
      </c>
      <c r="FY15" s="13">
        <v>89.613332210999999</v>
      </c>
      <c r="FZ15" s="13">
        <v>47.868066349999999</v>
      </c>
      <c r="GA15" s="13">
        <v>67.105506161999998</v>
      </c>
      <c r="GB15" s="8">
        <v>98.260619801999994</v>
      </c>
      <c r="GC15" s="8">
        <v>516.90727370200011</v>
      </c>
      <c r="GD15" s="8">
        <v>159.46754256600002</v>
      </c>
      <c r="GE15" s="8">
        <v>69.452512061999997</v>
      </c>
      <c r="GF15" s="8">
        <v>77.039109077999996</v>
      </c>
      <c r="GG15" s="8">
        <v>74.85800879300001</v>
      </c>
      <c r="GH15" s="8">
        <v>298.94139512300001</v>
      </c>
      <c r="GI15" s="8">
        <v>70.324045011999985</v>
      </c>
      <c r="GJ15" s="8">
        <v>92.905984015000001</v>
      </c>
      <c r="GK15" s="8">
        <v>173.88461293899999</v>
      </c>
      <c r="GL15" s="9">
        <v>78.562584897999997</v>
      </c>
      <c r="GM15" s="9">
        <v>76.940579399000001</v>
      </c>
      <c r="GN15" s="9">
        <v>100.16844482600001</v>
      </c>
      <c r="GO15" s="9">
        <v>102.78687928700002</v>
      </c>
      <c r="GP15" s="9">
        <v>83.987985768999991</v>
      </c>
      <c r="GQ15" s="9">
        <v>92.644744306999996</v>
      </c>
      <c r="GR15" s="9">
        <v>123.256818979</v>
      </c>
      <c r="GS15" s="9">
        <v>90.537329181999993</v>
      </c>
      <c r="GT15" s="9">
        <v>92.898813159000014</v>
      </c>
      <c r="GU15" s="9">
        <v>156.18527355200001</v>
      </c>
      <c r="GV15" s="9">
        <v>338.43367301299998</v>
      </c>
      <c r="GW15" s="9">
        <v>188.35861155500001</v>
      </c>
      <c r="GX15" s="9">
        <v>68.606051839000003</v>
      </c>
      <c r="GY15" s="9">
        <v>118.68321391800001</v>
      </c>
      <c r="GZ15" s="9">
        <v>121.384719627</v>
      </c>
      <c r="HA15" s="9">
        <v>84.725666997999994</v>
      </c>
      <c r="HB15" s="9">
        <v>81.076717403000004</v>
      </c>
      <c r="HC15" s="9">
        <v>108.961174433</v>
      </c>
      <c r="HD15" s="9">
        <v>79.057577239000011</v>
      </c>
    </row>
    <row r="16" spans="1:217" x14ac:dyDescent="0.25">
      <c r="A16" s="15" t="s">
        <v>25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0.84349321899999996</v>
      </c>
      <c r="R16" s="1">
        <v>0</v>
      </c>
      <c r="S16" s="1">
        <v>1.925602107</v>
      </c>
      <c r="T16" s="1">
        <v>1.1247794680000001</v>
      </c>
      <c r="U16" s="1">
        <v>1.106065257</v>
      </c>
      <c r="V16" s="1">
        <v>4.189027887</v>
      </c>
      <c r="W16" s="1">
        <v>9.09</v>
      </c>
      <c r="X16" s="1">
        <v>0</v>
      </c>
      <c r="Y16" s="1">
        <v>3.5587416190000001</v>
      </c>
      <c r="Z16" s="1">
        <v>0</v>
      </c>
      <c r="AA16" s="1">
        <v>0</v>
      </c>
      <c r="AB16" s="1">
        <v>2.1540976270000001</v>
      </c>
      <c r="AC16" s="1">
        <v>10.938750000000001</v>
      </c>
      <c r="AD16" s="1">
        <v>1.4343555910000001</v>
      </c>
      <c r="AE16" s="1">
        <v>1.8633829550000001</v>
      </c>
      <c r="AF16" s="1">
        <v>0</v>
      </c>
      <c r="AG16" s="1">
        <v>2.637757031</v>
      </c>
      <c r="AH16" s="1">
        <v>0</v>
      </c>
      <c r="AI16" s="1">
        <v>9.1649999999999991</v>
      </c>
      <c r="AJ16" s="1">
        <v>2.151075954</v>
      </c>
      <c r="AK16" s="1">
        <v>9.8345396820000008</v>
      </c>
      <c r="AL16" s="1">
        <v>3.1039721829999998</v>
      </c>
      <c r="AM16" s="1">
        <v>0</v>
      </c>
      <c r="AN16" s="1">
        <v>0</v>
      </c>
      <c r="AO16" s="1">
        <v>1.9854467279999999</v>
      </c>
      <c r="AP16" s="1">
        <v>0</v>
      </c>
      <c r="AQ16" s="1">
        <v>11.163936</v>
      </c>
      <c r="AR16" s="1">
        <v>0</v>
      </c>
      <c r="AS16" s="1">
        <v>0</v>
      </c>
      <c r="AT16" s="1">
        <v>16.079999999999998</v>
      </c>
      <c r="AU16" s="1">
        <v>0</v>
      </c>
      <c r="AV16" s="1">
        <v>4.271984851</v>
      </c>
      <c r="AW16" s="1">
        <v>0</v>
      </c>
      <c r="AX16" s="1">
        <v>0</v>
      </c>
      <c r="AY16" s="1">
        <v>0</v>
      </c>
      <c r="AZ16" s="1">
        <v>23.826898799999999</v>
      </c>
      <c r="BA16" s="1">
        <v>12.55</v>
      </c>
      <c r="BB16" s="1">
        <v>2.3139869650000002</v>
      </c>
      <c r="BC16" s="1">
        <v>24.629476999999998</v>
      </c>
      <c r="BD16" s="1">
        <v>9.2268559630000002</v>
      </c>
      <c r="BE16" s="1">
        <v>10.16</v>
      </c>
      <c r="BF16" s="1">
        <v>0</v>
      </c>
      <c r="BG16" s="1">
        <v>3.5315964539999998</v>
      </c>
      <c r="BH16" s="1">
        <v>1.4120136050000001</v>
      </c>
      <c r="BI16" s="1">
        <v>16.054982904999999</v>
      </c>
      <c r="BJ16" s="1">
        <v>116.06399999999999</v>
      </c>
      <c r="BK16" s="1">
        <v>23.588305645000002</v>
      </c>
      <c r="BL16" s="1">
        <v>8.7598313700000006</v>
      </c>
      <c r="BM16" s="1">
        <v>0.91225156000000007</v>
      </c>
      <c r="BN16" s="1">
        <v>10.95617244</v>
      </c>
      <c r="BO16" s="1">
        <v>13.839294617</v>
      </c>
      <c r="BP16" s="1">
        <v>6.7950516319999998</v>
      </c>
      <c r="BQ16" s="1">
        <v>6.4367600839999994</v>
      </c>
      <c r="BR16" s="1">
        <v>23.164097484999999</v>
      </c>
      <c r="BS16" s="1">
        <v>0.88579346399999992</v>
      </c>
      <c r="BT16" s="1">
        <v>1.4835807030000001</v>
      </c>
      <c r="BU16" s="1">
        <v>25.749526284999998</v>
      </c>
      <c r="BV16" s="1">
        <v>8.0893214000000005E-2</v>
      </c>
      <c r="BW16" s="1">
        <v>0</v>
      </c>
      <c r="BX16" s="1">
        <v>1.411835092</v>
      </c>
      <c r="BY16" s="1">
        <v>11.274689</v>
      </c>
      <c r="BZ16" s="1">
        <v>0.32974598099999997</v>
      </c>
      <c r="CA16" s="1">
        <v>1.8338855120000002</v>
      </c>
      <c r="CB16" s="1">
        <v>49.540761074999999</v>
      </c>
      <c r="CC16" s="1">
        <v>11.619927234</v>
      </c>
      <c r="CD16" s="1">
        <v>0</v>
      </c>
      <c r="CE16" s="1">
        <v>2.2532085889999998</v>
      </c>
      <c r="CF16" s="1">
        <v>11.286468777</v>
      </c>
      <c r="CG16" s="1">
        <v>128.705428681</v>
      </c>
      <c r="CH16" s="1">
        <v>3.5217482650000003</v>
      </c>
      <c r="CI16" s="1">
        <v>0.23656633199999999</v>
      </c>
      <c r="CJ16" s="1">
        <v>0.49547950800000001</v>
      </c>
      <c r="CK16" s="1">
        <v>2.51444</v>
      </c>
      <c r="CL16" s="1">
        <v>1.939103086</v>
      </c>
      <c r="CM16" s="1">
        <v>0</v>
      </c>
      <c r="CN16" s="1">
        <v>0.53746433699999996</v>
      </c>
      <c r="CO16" s="1">
        <v>7.7178914869999993</v>
      </c>
      <c r="CP16" s="1">
        <v>18.138692911</v>
      </c>
      <c r="CQ16" s="1">
        <v>8.2743533150000008</v>
      </c>
      <c r="CR16" s="1">
        <v>69.046668326000002</v>
      </c>
      <c r="CS16" s="1">
        <v>32.172939758000005</v>
      </c>
      <c r="CT16" s="1">
        <v>0</v>
      </c>
      <c r="CU16" s="1">
        <v>0.29164090399999998</v>
      </c>
      <c r="CV16" s="1">
        <v>5.6213499999999996</v>
      </c>
      <c r="CW16" s="1">
        <v>4.688027185000001</v>
      </c>
      <c r="CX16" s="1">
        <v>1.4105124739999999</v>
      </c>
      <c r="CY16" s="1">
        <v>3.2007861850000001</v>
      </c>
      <c r="CZ16" s="1">
        <v>2.1732428939999999</v>
      </c>
      <c r="DA16" s="1">
        <v>4.1566270630000002</v>
      </c>
      <c r="DB16" s="1">
        <v>0.1956524</v>
      </c>
      <c r="DC16" s="1">
        <v>1.3971048209999999</v>
      </c>
      <c r="DD16" s="1">
        <v>46.900477506000001</v>
      </c>
      <c r="DE16" s="1">
        <v>64.091235867000009</v>
      </c>
      <c r="DF16" s="1">
        <v>0.52392908199999999</v>
      </c>
      <c r="DG16" s="1">
        <v>0</v>
      </c>
      <c r="DH16" s="1">
        <v>24.730034123000003</v>
      </c>
      <c r="DI16" s="1">
        <v>0.33681599999999995</v>
      </c>
      <c r="DJ16" s="1">
        <v>22.967462835999999</v>
      </c>
      <c r="DK16" s="1">
        <v>2.2509999999999999</v>
      </c>
      <c r="DL16" s="1">
        <v>0.27492543799999997</v>
      </c>
      <c r="DM16" s="1">
        <v>4.2684492070000006</v>
      </c>
      <c r="DN16" s="1">
        <v>0</v>
      </c>
      <c r="DO16" s="1">
        <v>1.669314271</v>
      </c>
      <c r="DP16" s="1">
        <v>16.620444111999998</v>
      </c>
      <c r="DQ16" s="1">
        <v>14.613253599</v>
      </c>
      <c r="DR16" s="1">
        <v>2.8457284330000001</v>
      </c>
      <c r="DS16" s="1">
        <v>3.3553222729999996</v>
      </c>
      <c r="DT16" s="1">
        <v>0</v>
      </c>
      <c r="DU16" s="1">
        <v>0</v>
      </c>
      <c r="DV16" s="1">
        <v>4.8911585799999999</v>
      </c>
      <c r="DW16" s="1">
        <v>11.687045700999999</v>
      </c>
      <c r="DX16" s="1">
        <v>21.898227644999999</v>
      </c>
      <c r="DY16" s="1">
        <v>0.22200351599999998</v>
      </c>
      <c r="DZ16" s="1">
        <v>0</v>
      </c>
      <c r="EA16" s="1">
        <v>10.33131141</v>
      </c>
      <c r="EB16" s="1">
        <v>20.777304687000001</v>
      </c>
      <c r="EC16" s="1">
        <v>6.4320744270000008</v>
      </c>
      <c r="ED16" s="1">
        <v>0.52031474799999999</v>
      </c>
      <c r="EE16" s="1">
        <v>0</v>
      </c>
      <c r="EF16" s="1">
        <v>2.2041050380000002</v>
      </c>
      <c r="EG16" s="1">
        <v>1.664405224</v>
      </c>
      <c r="EH16" s="1">
        <v>39.853775028000001</v>
      </c>
      <c r="EI16" s="1">
        <v>0</v>
      </c>
      <c r="EJ16" s="1">
        <v>2.0075415059999999</v>
      </c>
      <c r="EK16" s="1">
        <v>3.7614200000000002</v>
      </c>
      <c r="EL16" s="1">
        <v>0</v>
      </c>
      <c r="EM16" s="1">
        <v>0.37568391300000004</v>
      </c>
      <c r="EN16" s="1">
        <v>27.298572627000002</v>
      </c>
      <c r="EO16" s="1">
        <v>24.557119999999998</v>
      </c>
      <c r="EP16" s="1">
        <v>40.868529095</v>
      </c>
      <c r="EQ16" s="1">
        <v>1.414507</v>
      </c>
      <c r="ER16" s="1">
        <v>0.12207827</v>
      </c>
      <c r="ES16" s="1">
        <v>1.3885054000000001E-2</v>
      </c>
      <c r="ET16" s="1">
        <v>0.52793739400000006</v>
      </c>
      <c r="EU16" s="1">
        <v>31.277338400000001</v>
      </c>
      <c r="EV16" s="1">
        <v>0.323481354</v>
      </c>
      <c r="EW16" s="1">
        <v>1.103491276</v>
      </c>
      <c r="EX16" s="1">
        <v>1.698349383</v>
      </c>
      <c r="EY16" s="1">
        <v>53.240218347000003</v>
      </c>
      <c r="EZ16" s="1">
        <v>3.8756481890000001</v>
      </c>
      <c r="FA16" s="1">
        <v>24.565155237999999</v>
      </c>
      <c r="FB16" s="1">
        <v>0</v>
      </c>
      <c r="FC16" s="1">
        <v>6.5261113459999995</v>
      </c>
      <c r="FD16" s="1">
        <v>1.7168108119999999</v>
      </c>
      <c r="FE16" s="1">
        <v>0</v>
      </c>
      <c r="FF16" s="1">
        <v>1.624250969</v>
      </c>
      <c r="FG16" s="1">
        <v>0</v>
      </c>
      <c r="FH16" s="1">
        <v>35.076851337000008</v>
      </c>
      <c r="FI16" s="1">
        <v>0</v>
      </c>
      <c r="FJ16" s="1">
        <v>0.72205544199999994</v>
      </c>
      <c r="FK16" s="1">
        <v>0</v>
      </c>
      <c r="FL16" s="1">
        <v>0</v>
      </c>
      <c r="FM16" s="1">
        <v>43.970642228999999</v>
      </c>
      <c r="FN16" s="1">
        <v>0.80665724500000002</v>
      </c>
      <c r="FO16" s="1">
        <v>0.359783452</v>
      </c>
      <c r="FP16" s="1">
        <v>0.95873413299999999</v>
      </c>
      <c r="FQ16" s="1">
        <v>0</v>
      </c>
      <c r="FR16" s="1">
        <v>21.929734400000001</v>
      </c>
      <c r="FS16" s="1">
        <v>0</v>
      </c>
      <c r="FT16" s="1">
        <v>0</v>
      </c>
      <c r="FU16" s="1">
        <v>101.00376817199999</v>
      </c>
      <c r="FV16" s="1">
        <v>0</v>
      </c>
      <c r="FW16" s="1">
        <v>1.478615719</v>
      </c>
      <c r="FX16" s="1">
        <v>34.8849424</v>
      </c>
      <c r="FY16" s="1">
        <v>0.117234475</v>
      </c>
      <c r="FZ16" s="1">
        <v>0</v>
      </c>
      <c r="GA16" s="1">
        <v>0</v>
      </c>
      <c r="GB16" s="8">
        <v>0</v>
      </c>
      <c r="GC16" s="8">
        <v>0</v>
      </c>
      <c r="GD16" s="8">
        <v>22.536080000000002</v>
      </c>
      <c r="GE16" s="8">
        <v>0</v>
      </c>
      <c r="GF16" s="8">
        <v>0</v>
      </c>
      <c r="GG16" s="8">
        <v>0</v>
      </c>
      <c r="GH16" s="8">
        <v>105.02465857</v>
      </c>
      <c r="GI16" s="8">
        <v>0</v>
      </c>
      <c r="GJ16" s="8">
        <v>23.2447768</v>
      </c>
      <c r="GK16" s="8">
        <v>4.5255201930000002</v>
      </c>
      <c r="GL16" s="9">
        <v>0</v>
      </c>
      <c r="GM16" s="9">
        <v>0</v>
      </c>
      <c r="GN16" s="9">
        <v>0</v>
      </c>
      <c r="GO16" s="9">
        <v>0</v>
      </c>
      <c r="GP16" s="9">
        <v>0</v>
      </c>
      <c r="GQ16" s="9">
        <v>0</v>
      </c>
      <c r="GR16" s="9">
        <v>26.444220000000001</v>
      </c>
      <c r="GS16" s="9">
        <v>3.0449650000000004</v>
      </c>
      <c r="GT16" s="9">
        <v>0</v>
      </c>
      <c r="GU16" s="9">
        <v>0</v>
      </c>
      <c r="GV16" s="9">
        <v>95.539512377999998</v>
      </c>
      <c r="GW16" s="9">
        <v>40.692288976</v>
      </c>
      <c r="GX16" s="9">
        <v>1.2959559999999999</v>
      </c>
      <c r="GY16" s="9">
        <v>18.272828000000001</v>
      </c>
      <c r="GZ16" s="9">
        <v>3.8269555199999998</v>
      </c>
      <c r="HA16" s="9">
        <v>3.2502249999999999</v>
      </c>
      <c r="HB16" s="9">
        <v>0</v>
      </c>
      <c r="HC16" s="9">
        <v>38.316631209999997</v>
      </c>
      <c r="HD16" s="9">
        <v>0</v>
      </c>
    </row>
    <row r="17" spans="1:212" x14ac:dyDescent="0.25">
      <c r="A17" s="15" t="s">
        <v>26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0.84349321899999996</v>
      </c>
      <c r="R17" s="1">
        <v>0</v>
      </c>
      <c r="S17" s="1">
        <v>1.925602107</v>
      </c>
      <c r="T17" s="1">
        <v>1.1247794680000001</v>
      </c>
      <c r="U17" s="1">
        <v>1.106065257</v>
      </c>
      <c r="V17" s="1">
        <v>4.189027887</v>
      </c>
      <c r="W17" s="1">
        <v>9.09</v>
      </c>
      <c r="X17" s="1">
        <v>0</v>
      </c>
      <c r="Y17" s="1">
        <v>3.5587416190000001</v>
      </c>
      <c r="Z17" s="1">
        <v>0</v>
      </c>
      <c r="AA17" s="1">
        <v>0</v>
      </c>
      <c r="AB17" s="1">
        <v>2.1540976270000001</v>
      </c>
      <c r="AC17" s="1">
        <v>10.938750000000001</v>
      </c>
      <c r="AD17" s="1">
        <v>1.4343555910000001</v>
      </c>
      <c r="AE17" s="1">
        <v>1.8633829550000001</v>
      </c>
      <c r="AF17" s="1">
        <v>0</v>
      </c>
      <c r="AG17" s="1">
        <v>2.637757031</v>
      </c>
      <c r="AH17" s="1">
        <v>0</v>
      </c>
      <c r="AI17" s="1">
        <v>9.1649999999999991</v>
      </c>
      <c r="AJ17" s="1">
        <v>2.151075954</v>
      </c>
      <c r="AK17" s="1">
        <v>9.8345396820000008</v>
      </c>
      <c r="AL17" s="1">
        <v>3.1039721829999998</v>
      </c>
      <c r="AM17" s="1">
        <v>0</v>
      </c>
      <c r="AN17" s="1">
        <v>0</v>
      </c>
      <c r="AO17" s="1">
        <v>1.9854467279999999</v>
      </c>
      <c r="AP17" s="1">
        <v>0</v>
      </c>
      <c r="AQ17" s="1">
        <v>11.163936</v>
      </c>
      <c r="AR17" s="1">
        <v>0</v>
      </c>
      <c r="AS17" s="1">
        <v>0</v>
      </c>
      <c r="AT17" s="1">
        <v>16.079999999999998</v>
      </c>
      <c r="AU17" s="1">
        <v>0</v>
      </c>
      <c r="AV17" s="1">
        <v>4.271984851</v>
      </c>
      <c r="AW17" s="1">
        <v>0</v>
      </c>
      <c r="AX17" s="1">
        <v>0</v>
      </c>
      <c r="AY17" s="1">
        <v>0</v>
      </c>
      <c r="AZ17" s="1">
        <v>23.826898799999999</v>
      </c>
      <c r="BA17" s="1">
        <v>12.55</v>
      </c>
      <c r="BB17" s="1">
        <v>2.3139869650000002</v>
      </c>
      <c r="BC17" s="1">
        <v>24.629476999999998</v>
      </c>
      <c r="BD17" s="1">
        <v>9.2268559630000002</v>
      </c>
      <c r="BE17" s="1">
        <v>10.16</v>
      </c>
      <c r="BF17" s="1">
        <v>0</v>
      </c>
      <c r="BG17" s="1">
        <v>3.5315964539999998</v>
      </c>
      <c r="BH17" s="1">
        <v>1.4120136050000001</v>
      </c>
      <c r="BI17" s="1">
        <v>16.054982904999999</v>
      </c>
      <c r="BJ17" s="1">
        <v>116.06399999999999</v>
      </c>
      <c r="BK17" s="1">
        <v>23.588305645000002</v>
      </c>
      <c r="BL17" s="1">
        <v>8.7598313700000006</v>
      </c>
      <c r="BM17" s="1">
        <v>0.91225156000000007</v>
      </c>
      <c r="BN17" s="1">
        <v>10.95617244</v>
      </c>
      <c r="BO17" s="1">
        <v>13.839294617</v>
      </c>
      <c r="BP17" s="1">
        <v>6.7950516319999998</v>
      </c>
      <c r="BQ17" s="1">
        <v>6.4367600839999994</v>
      </c>
      <c r="BR17" s="1">
        <v>23.164097484999999</v>
      </c>
      <c r="BS17" s="1">
        <v>0.88579346399999992</v>
      </c>
      <c r="BT17" s="1">
        <v>1.4835807030000001</v>
      </c>
      <c r="BU17" s="1">
        <v>25.749526284999998</v>
      </c>
      <c r="BV17" s="1">
        <v>8.0893214000000005E-2</v>
      </c>
      <c r="BW17" s="1">
        <v>0</v>
      </c>
      <c r="BX17" s="1">
        <v>1.411835092</v>
      </c>
      <c r="BY17" s="1">
        <v>11.274689</v>
      </c>
      <c r="BZ17" s="1">
        <v>0.32974598099999997</v>
      </c>
      <c r="CA17" s="1">
        <v>1.8338855120000002</v>
      </c>
      <c r="CB17" s="1">
        <v>49.540761074999999</v>
      </c>
      <c r="CC17" s="1">
        <v>11.619927234</v>
      </c>
      <c r="CD17" s="1">
        <v>0</v>
      </c>
      <c r="CE17" s="1">
        <v>2.2532085889999998</v>
      </c>
      <c r="CF17" s="1">
        <v>11.286468777</v>
      </c>
      <c r="CG17" s="1">
        <v>-83.172791988</v>
      </c>
      <c r="CH17" s="1">
        <v>3.5217482650000003</v>
      </c>
      <c r="CI17" s="1">
        <v>0.23656633199999999</v>
      </c>
      <c r="CJ17" s="1">
        <v>0.49547950800000001</v>
      </c>
      <c r="CK17" s="1">
        <v>2.51444</v>
      </c>
      <c r="CL17" s="1">
        <v>1.939103086</v>
      </c>
      <c r="CM17" s="1">
        <v>0</v>
      </c>
      <c r="CN17" s="1">
        <v>0.53746433699999996</v>
      </c>
      <c r="CO17" s="1">
        <v>1.2735114869999999</v>
      </c>
      <c r="CP17" s="1">
        <v>0</v>
      </c>
      <c r="CQ17" s="1">
        <v>0</v>
      </c>
      <c r="CR17" s="1">
        <v>0.63328382599999999</v>
      </c>
      <c r="CS17" s="1">
        <v>-0.77378668700000008</v>
      </c>
      <c r="CT17" s="1">
        <v>0</v>
      </c>
      <c r="CU17" s="1">
        <v>0.29164090399999998</v>
      </c>
      <c r="CV17" s="1">
        <v>1.5039500000000001</v>
      </c>
      <c r="CW17" s="1">
        <v>0.480767905</v>
      </c>
      <c r="CX17" s="1">
        <v>0.53226547400000002</v>
      </c>
      <c r="CY17" s="1">
        <v>0.20078618499999998</v>
      </c>
      <c r="CZ17" s="1">
        <v>0.24777851400000001</v>
      </c>
      <c r="DA17" s="1">
        <v>0.41153612500000003</v>
      </c>
      <c r="DB17" s="1">
        <v>0.1956524</v>
      </c>
      <c r="DC17" s="1">
        <v>0</v>
      </c>
      <c r="DD17" s="1">
        <v>0.57207750599999996</v>
      </c>
      <c r="DE17" s="1">
        <v>0</v>
      </c>
      <c r="DF17" s="1">
        <v>0.52392908199999999</v>
      </c>
      <c r="DG17" s="1">
        <v>0</v>
      </c>
      <c r="DH17" s="1">
        <v>0</v>
      </c>
      <c r="DI17" s="1">
        <v>0</v>
      </c>
      <c r="DJ17" s="1">
        <v>0.59329782799999997</v>
      </c>
      <c r="DK17" s="1">
        <v>0</v>
      </c>
      <c r="DL17" s="1">
        <v>0.27492543799999997</v>
      </c>
      <c r="DM17" s="1">
        <v>0.22115844200000001</v>
      </c>
      <c r="DN17" s="1">
        <v>0</v>
      </c>
      <c r="DO17" s="1">
        <v>0</v>
      </c>
      <c r="DP17" s="1">
        <v>0.59608701599999991</v>
      </c>
      <c r="DQ17" s="1">
        <v>0</v>
      </c>
      <c r="DR17" s="1">
        <v>0.75922843299999998</v>
      </c>
      <c r="DS17" s="1">
        <v>0.19692227299999998</v>
      </c>
      <c r="DT17" s="1">
        <v>0</v>
      </c>
      <c r="DU17" s="1">
        <v>0</v>
      </c>
      <c r="DV17" s="1">
        <v>0.55018530399999999</v>
      </c>
      <c r="DW17" s="1">
        <v>0</v>
      </c>
      <c r="DX17" s="1">
        <v>17.227512765</v>
      </c>
      <c r="DY17" s="1">
        <v>0.22200351599999998</v>
      </c>
      <c r="DZ17" s="1">
        <v>0</v>
      </c>
      <c r="EA17" s="1">
        <v>0</v>
      </c>
      <c r="EB17" s="1">
        <v>0</v>
      </c>
      <c r="EC17" s="1">
        <v>0.57883738600000001</v>
      </c>
      <c r="ED17" s="1">
        <v>0.52031474799999999</v>
      </c>
      <c r="EE17" s="1">
        <v>0</v>
      </c>
      <c r="EF17" s="1">
        <v>0</v>
      </c>
      <c r="EG17" s="1">
        <v>0</v>
      </c>
      <c r="EH17" s="1">
        <v>0.57953151300000005</v>
      </c>
      <c r="EI17" s="1">
        <v>0</v>
      </c>
      <c r="EJ17" s="1">
        <v>0.26983538900000004</v>
      </c>
      <c r="EK17" s="1">
        <v>0</v>
      </c>
      <c r="EL17" s="1">
        <v>0</v>
      </c>
      <c r="EM17" s="1">
        <v>0</v>
      </c>
      <c r="EN17" s="1">
        <v>0.60728213000000009</v>
      </c>
      <c r="EO17" s="1">
        <v>0</v>
      </c>
      <c r="EP17" s="1">
        <v>0.30094124</v>
      </c>
      <c r="EQ17" s="1">
        <v>0</v>
      </c>
      <c r="ER17" s="1">
        <v>0</v>
      </c>
      <c r="ES17" s="1">
        <v>0</v>
      </c>
      <c r="ET17" s="1">
        <v>0.38324216300000002</v>
      </c>
      <c r="EU17" s="1">
        <v>0</v>
      </c>
      <c r="EV17" s="1">
        <v>0.323481354</v>
      </c>
      <c r="EW17" s="1">
        <v>0</v>
      </c>
      <c r="EX17" s="1">
        <v>0</v>
      </c>
      <c r="EY17" s="1">
        <v>0</v>
      </c>
      <c r="EZ17" s="1">
        <v>0</v>
      </c>
      <c r="FA17" s="1">
        <v>0</v>
      </c>
      <c r="FB17" s="1">
        <v>0</v>
      </c>
      <c r="FC17" s="1">
        <v>6.2555168059999993</v>
      </c>
      <c r="FD17" s="1">
        <v>0</v>
      </c>
      <c r="FE17" s="1">
        <v>0</v>
      </c>
      <c r="FF17" s="1">
        <v>0</v>
      </c>
      <c r="FG17" s="1">
        <v>0</v>
      </c>
      <c r="FH17" s="1">
        <v>0.77717053699999994</v>
      </c>
      <c r="FI17" s="1">
        <v>0</v>
      </c>
      <c r="FJ17" s="1">
        <v>0</v>
      </c>
      <c r="FK17" s="1">
        <v>0</v>
      </c>
      <c r="FL17" s="1">
        <v>0</v>
      </c>
      <c r="FM17" s="1">
        <v>0.424178216</v>
      </c>
      <c r="FN17" s="1">
        <v>0</v>
      </c>
      <c r="FO17" s="1">
        <v>0.359783452</v>
      </c>
      <c r="FP17" s="1">
        <v>0</v>
      </c>
      <c r="FQ17" s="1">
        <v>0</v>
      </c>
      <c r="FR17" s="1">
        <v>0</v>
      </c>
      <c r="FS17" s="1">
        <v>0</v>
      </c>
      <c r="FT17" s="1">
        <v>0</v>
      </c>
      <c r="FU17" s="1">
        <v>101.00376817199999</v>
      </c>
      <c r="FV17" s="1">
        <v>0</v>
      </c>
      <c r="FW17" s="1">
        <v>0</v>
      </c>
      <c r="FX17" s="1">
        <v>0</v>
      </c>
      <c r="FY17" s="1">
        <v>0</v>
      </c>
      <c r="FZ17" s="1">
        <v>0</v>
      </c>
      <c r="GA17" s="1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103.810996292</v>
      </c>
      <c r="GI17" s="8">
        <v>0</v>
      </c>
      <c r="GJ17" s="8">
        <v>0</v>
      </c>
      <c r="GK17" s="8">
        <v>4.5255201930000002</v>
      </c>
      <c r="GL17" s="9">
        <v>0</v>
      </c>
      <c r="GM17" s="9">
        <v>0</v>
      </c>
      <c r="GN17" s="9">
        <v>0</v>
      </c>
      <c r="GO17" s="9">
        <v>0</v>
      </c>
      <c r="GP17" s="9">
        <v>0</v>
      </c>
      <c r="GQ17" s="9">
        <v>0</v>
      </c>
      <c r="GR17" s="9">
        <v>0</v>
      </c>
      <c r="GS17" s="9">
        <v>0</v>
      </c>
      <c r="GT17" s="9">
        <v>0</v>
      </c>
      <c r="GU17" s="9">
        <v>0</v>
      </c>
      <c r="GV17" s="9">
        <v>98.584477378000003</v>
      </c>
      <c r="GW17" s="9">
        <v>0</v>
      </c>
      <c r="GX17" s="9">
        <v>0</v>
      </c>
      <c r="GY17" s="9">
        <v>0</v>
      </c>
      <c r="GZ17" s="9">
        <v>0</v>
      </c>
      <c r="HA17" s="9">
        <v>0</v>
      </c>
      <c r="HB17" s="9">
        <v>0</v>
      </c>
      <c r="HC17" s="9">
        <v>0</v>
      </c>
      <c r="HD17" s="9">
        <v>0</v>
      </c>
    </row>
    <row r="18" spans="1:212" x14ac:dyDescent="0.25">
      <c r="A18" s="15" t="s">
        <v>27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0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  <c r="CC18" s="1">
        <v>0</v>
      </c>
      <c r="CD18" s="1">
        <v>0</v>
      </c>
      <c r="CE18" s="1">
        <v>0</v>
      </c>
      <c r="CF18" s="1">
        <v>0</v>
      </c>
      <c r="CG18" s="1">
        <v>211.878220669</v>
      </c>
      <c r="CH18" s="1">
        <v>0</v>
      </c>
      <c r="CI18" s="1">
        <v>0</v>
      </c>
      <c r="CJ18" s="1">
        <v>0</v>
      </c>
      <c r="CK18" s="1">
        <v>0</v>
      </c>
      <c r="CL18" s="1">
        <v>0</v>
      </c>
      <c r="CM18" s="1">
        <v>0</v>
      </c>
      <c r="CN18" s="1">
        <v>0</v>
      </c>
      <c r="CO18" s="1">
        <v>6.4443799999999998</v>
      </c>
      <c r="CP18" s="1">
        <v>18.138692911</v>
      </c>
      <c r="CQ18" s="1">
        <v>8.2743533150000008</v>
      </c>
      <c r="CR18" s="1">
        <v>68.413384500000006</v>
      </c>
      <c r="CS18" s="1">
        <v>32.946726445000003</v>
      </c>
      <c r="CT18" s="1">
        <v>0</v>
      </c>
      <c r="CU18" s="1">
        <v>0</v>
      </c>
      <c r="CV18" s="1">
        <v>4.1173999999999999</v>
      </c>
      <c r="CW18" s="1">
        <v>4.2072592800000006</v>
      </c>
      <c r="CX18" s="1">
        <v>0.878247</v>
      </c>
      <c r="CY18" s="1">
        <v>3</v>
      </c>
      <c r="CZ18" s="1">
        <v>1.92546438</v>
      </c>
      <c r="DA18" s="1">
        <v>3.7450909379999997</v>
      </c>
      <c r="DB18" s="1">
        <v>0</v>
      </c>
      <c r="DC18" s="1">
        <v>1.3971048209999999</v>
      </c>
      <c r="DD18" s="1">
        <v>46.328400000000002</v>
      </c>
      <c r="DE18" s="1">
        <v>64.091235867000009</v>
      </c>
      <c r="DF18" s="1">
        <v>0</v>
      </c>
      <c r="DG18" s="1">
        <v>0</v>
      </c>
      <c r="DH18" s="1">
        <v>24.730034123000003</v>
      </c>
      <c r="DI18" s="1">
        <v>0.33681599999999995</v>
      </c>
      <c r="DJ18" s="1">
        <v>22.374165007999999</v>
      </c>
      <c r="DK18" s="1">
        <v>2.2509999999999999</v>
      </c>
      <c r="DL18" s="1">
        <v>0</v>
      </c>
      <c r="DM18" s="1">
        <v>4.0472907650000005</v>
      </c>
      <c r="DN18" s="1">
        <v>0</v>
      </c>
      <c r="DO18" s="1">
        <v>1.669314271</v>
      </c>
      <c r="DP18" s="1">
        <v>16.024357095999999</v>
      </c>
      <c r="DQ18" s="1">
        <v>14.613253599</v>
      </c>
      <c r="DR18" s="1">
        <v>2.0865</v>
      </c>
      <c r="DS18" s="1">
        <v>3.1583999999999999</v>
      </c>
      <c r="DT18" s="1">
        <v>0</v>
      </c>
      <c r="DU18" s="1">
        <v>0</v>
      </c>
      <c r="DV18" s="1">
        <v>4.3409732759999997</v>
      </c>
      <c r="DW18" s="1">
        <v>11.687045700999999</v>
      </c>
      <c r="DX18" s="1">
        <v>4.6707148800000002</v>
      </c>
      <c r="DY18" s="1">
        <v>0</v>
      </c>
      <c r="DZ18" s="1">
        <v>0</v>
      </c>
      <c r="EA18" s="1">
        <v>10.33131141</v>
      </c>
      <c r="EB18" s="1">
        <v>20.777304687000001</v>
      </c>
      <c r="EC18" s="1">
        <v>5.8532370410000008</v>
      </c>
      <c r="ED18" s="1">
        <v>0</v>
      </c>
      <c r="EE18" s="1">
        <v>0</v>
      </c>
      <c r="EF18" s="1">
        <v>2.2041050380000002</v>
      </c>
      <c r="EG18" s="1">
        <v>1.664405224</v>
      </c>
      <c r="EH18" s="1">
        <v>39.274243515000002</v>
      </c>
      <c r="EI18" s="1">
        <v>0</v>
      </c>
      <c r="EJ18" s="1">
        <v>1.7377061169999999</v>
      </c>
      <c r="EK18" s="1">
        <v>3.7614200000000002</v>
      </c>
      <c r="EL18" s="1">
        <v>0</v>
      </c>
      <c r="EM18" s="1">
        <v>0.37568391300000004</v>
      </c>
      <c r="EN18" s="1">
        <v>26.691290497000001</v>
      </c>
      <c r="EO18" s="1">
        <v>24.557119999999998</v>
      </c>
      <c r="EP18" s="1">
        <v>40.567587854999999</v>
      </c>
      <c r="EQ18" s="1">
        <v>1.414507</v>
      </c>
      <c r="ER18" s="1">
        <v>0.12207827</v>
      </c>
      <c r="ES18" s="1">
        <v>1.3885054000000001E-2</v>
      </c>
      <c r="ET18" s="1">
        <v>0.14469523100000001</v>
      </c>
      <c r="EU18" s="1">
        <v>31.277338400000001</v>
      </c>
      <c r="EV18" s="1">
        <v>0</v>
      </c>
      <c r="EW18" s="1">
        <v>1.103491276</v>
      </c>
      <c r="EX18" s="1">
        <v>1.698349383</v>
      </c>
      <c r="EY18" s="1">
        <v>53.240218347000003</v>
      </c>
      <c r="EZ18" s="1">
        <v>3.8756481890000001</v>
      </c>
      <c r="FA18" s="1">
        <v>24.565155237999999</v>
      </c>
      <c r="FB18" s="1">
        <v>0</v>
      </c>
      <c r="FC18" s="1">
        <v>0.27059453999999999</v>
      </c>
      <c r="FD18" s="1">
        <v>1.7168108119999999</v>
      </c>
      <c r="FE18" s="1">
        <v>0</v>
      </c>
      <c r="FF18" s="1">
        <v>1.624250969</v>
      </c>
      <c r="FG18" s="1">
        <v>0</v>
      </c>
      <c r="FH18" s="1">
        <v>34.299680800000004</v>
      </c>
      <c r="FI18" s="1">
        <v>0</v>
      </c>
      <c r="FJ18" s="1">
        <v>0.72205544199999994</v>
      </c>
      <c r="FK18" s="1">
        <v>0</v>
      </c>
      <c r="FL18" s="1">
        <v>0</v>
      </c>
      <c r="FM18" s="1">
        <v>43.546464012999998</v>
      </c>
      <c r="FN18" s="1">
        <v>0.80665724500000002</v>
      </c>
      <c r="FO18" s="1">
        <v>0</v>
      </c>
      <c r="FP18" s="1">
        <v>0.95873413299999999</v>
      </c>
      <c r="FQ18" s="1">
        <v>0</v>
      </c>
      <c r="FR18" s="1">
        <v>21.929734400000001</v>
      </c>
      <c r="FS18" s="1">
        <v>0</v>
      </c>
      <c r="FT18" s="1">
        <v>0</v>
      </c>
      <c r="FU18" s="1">
        <v>0</v>
      </c>
      <c r="FV18" s="1">
        <v>0</v>
      </c>
      <c r="FW18" s="1">
        <v>1.478615719</v>
      </c>
      <c r="FX18" s="1">
        <v>34.8849424</v>
      </c>
      <c r="FY18" s="1">
        <v>0.117234475</v>
      </c>
      <c r="FZ18" s="1">
        <v>0</v>
      </c>
      <c r="GA18" s="1">
        <v>0</v>
      </c>
      <c r="GB18" s="8">
        <v>0</v>
      </c>
      <c r="GC18" s="8">
        <v>0</v>
      </c>
      <c r="GD18" s="8">
        <v>22.536080000000002</v>
      </c>
      <c r="GE18" s="8">
        <v>0</v>
      </c>
      <c r="GF18" s="8">
        <v>0</v>
      </c>
      <c r="GG18" s="8">
        <v>0</v>
      </c>
      <c r="GH18" s="8">
        <v>1.2136622779999999</v>
      </c>
      <c r="GI18" s="8">
        <v>0</v>
      </c>
      <c r="GJ18" s="8">
        <v>23.2447768</v>
      </c>
      <c r="GK18" s="8">
        <v>0</v>
      </c>
      <c r="GL18" s="9">
        <v>0</v>
      </c>
      <c r="GM18" s="9">
        <v>0</v>
      </c>
      <c r="GN18" s="9">
        <v>0</v>
      </c>
      <c r="GO18" s="9">
        <v>0</v>
      </c>
      <c r="GP18" s="9">
        <v>0</v>
      </c>
      <c r="GQ18" s="9">
        <v>0</v>
      </c>
      <c r="GR18" s="9">
        <v>26.444220000000001</v>
      </c>
      <c r="GS18" s="9">
        <v>3.0449650000000004</v>
      </c>
      <c r="GT18" s="9">
        <v>0</v>
      </c>
      <c r="GU18" s="9">
        <v>0</v>
      </c>
      <c r="GV18" s="9">
        <v>-3.0449650000000004</v>
      </c>
      <c r="GW18" s="9">
        <v>40.692288976</v>
      </c>
      <c r="GX18" s="9">
        <v>1.2959559999999999</v>
      </c>
      <c r="GY18" s="9">
        <v>18.272828000000001</v>
      </c>
      <c r="GZ18" s="9">
        <v>3.8269555199999998</v>
      </c>
      <c r="HA18" s="9">
        <v>3.2502249999999999</v>
      </c>
      <c r="HB18" s="9">
        <v>0</v>
      </c>
      <c r="HC18" s="9">
        <v>38.316631209999997</v>
      </c>
      <c r="HD18" s="9">
        <v>0</v>
      </c>
    </row>
    <row r="19" spans="1:212" x14ac:dyDescent="0.25">
      <c r="A19" s="15" t="s">
        <v>28</v>
      </c>
      <c r="B19" s="1">
        <v>0</v>
      </c>
      <c r="C19" s="1">
        <v>0</v>
      </c>
      <c r="D19" s="1">
        <v>2.4649379819999999</v>
      </c>
      <c r="E19" s="1">
        <v>35.361785731000005</v>
      </c>
      <c r="F19" s="1">
        <v>0.31342044800000002</v>
      </c>
      <c r="G19" s="1">
        <v>0.5122951819999999</v>
      </c>
      <c r="H19" s="1">
        <v>0.80066457499999999</v>
      </c>
      <c r="I19" s="1">
        <v>0.85667815599999997</v>
      </c>
      <c r="J19" s="1">
        <v>1.1366820609999999</v>
      </c>
      <c r="K19" s="1">
        <v>0.95541572599999991</v>
      </c>
      <c r="L19" s="1">
        <v>2.0348734509999997</v>
      </c>
      <c r="M19" s="1">
        <v>3.1752904879999999</v>
      </c>
      <c r="N19" s="1">
        <v>0.26163439199999999</v>
      </c>
      <c r="O19" s="1">
        <v>0.65097139599999998</v>
      </c>
      <c r="P19" s="1">
        <v>0.362789898</v>
      </c>
      <c r="Q19" s="1">
        <v>0.24896457299999999</v>
      </c>
      <c r="R19" s="1">
        <v>0.18928235399999999</v>
      </c>
      <c r="S19" s="1">
        <v>1.1212338319999999</v>
      </c>
      <c r="T19" s="1">
        <v>0.59120223599999999</v>
      </c>
      <c r="U19" s="1">
        <v>0.76274843399999992</v>
      </c>
      <c r="V19" s="1">
        <v>0.88009203199999997</v>
      </c>
      <c r="W19" s="1">
        <v>1.8331972140000001</v>
      </c>
      <c r="X19" s="1">
        <v>3.2817433399999998</v>
      </c>
      <c r="Y19" s="1">
        <v>1.255208281</v>
      </c>
      <c r="Z19" s="1">
        <v>0.439495362</v>
      </c>
      <c r="AA19" s="1">
        <v>0.92468306099999997</v>
      </c>
      <c r="AB19" s="1">
        <v>1.1117609829999999</v>
      </c>
      <c r="AC19" s="1">
        <v>1.3364381060000001</v>
      </c>
      <c r="AD19" s="1">
        <v>1.4347539890000001</v>
      </c>
      <c r="AE19" s="1">
        <v>0.60204588599999997</v>
      </c>
      <c r="AF19" s="1">
        <v>3.3151614380000001</v>
      </c>
      <c r="AG19" s="1">
        <v>0.97950900200000002</v>
      </c>
      <c r="AH19" s="1">
        <v>2.7986871850000004</v>
      </c>
      <c r="AI19" s="1">
        <v>0.58117437299999997</v>
      </c>
      <c r="AJ19" s="1">
        <v>1.2973961890000001</v>
      </c>
      <c r="AK19" s="1">
        <v>3.6115130239999997</v>
      </c>
      <c r="AL19" s="1">
        <v>0.114901484</v>
      </c>
      <c r="AM19" s="1">
        <v>0.60632145300000007</v>
      </c>
      <c r="AN19" s="1">
        <v>0.7795974200000001</v>
      </c>
      <c r="AO19" s="1">
        <v>1.0315508740000001</v>
      </c>
      <c r="AP19" s="1">
        <v>1.1732480869999999</v>
      </c>
      <c r="AQ19" s="1">
        <v>1.6836096760000001</v>
      </c>
      <c r="AR19" s="1">
        <v>0.89953821899999997</v>
      </c>
      <c r="AS19" s="1">
        <v>1.0736340820000001</v>
      </c>
      <c r="AT19" s="1">
        <v>1.9891389340000001</v>
      </c>
      <c r="AU19" s="1">
        <v>0.726977753</v>
      </c>
      <c r="AV19" s="1">
        <v>2.4910698440000001</v>
      </c>
      <c r="AW19" s="1">
        <v>2.70647891</v>
      </c>
      <c r="AX19" s="1">
        <v>0.195116611</v>
      </c>
      <c r="AY19" s="1">
        <v>0.58085659199999995</v>
      </c>
      <c r="AZ19" s="1">
        <v>0.55466222799999998</v>
      </c>
      <c r="BA19" s="1">
        <v>0.27466903500000001</v>
      </c>
      <c r="BB19" s="1">
        <v>0.69156331199999999</v>
      </c>
      <c r="BC19" s="1">
        <v>0.79431006900000001</v>
      </c>
      <c r="BD19" s="1">
        <v>0.37171174400000001</v>
      </c>
      <c r="BE19" s="1">
        <v>0.14577381</v>
      </c>
      <c r="BF19" s="1">
        <v>0.19016949399999999</v>
      </c>
      <c r="BG19" s="1">
        <v>0.91519926399999996</v>
      </c>
      <c r="BH19" s="1">
        <v>5.2079416929999995</v>
      </c>
      <c r="BI19" s="1">
        <v>102.725661407</v>
      </c>
      <c r="BJ19" s="1">
        <v>0.36009961399999996</v>
      </c>
      <c r="BK19" s="1">
        <v>2.1278009519999999</v>
      </c>
      <c r="BL19" s="1">
        <v>0.319953284</v>
      </c>
      <c r="BM19" s="1">
        <v>0.57196477600000006</v>
      </c>
      <c r="BN19" s="1">
        <v>12.496240605000001</v>
      </c>
      <c r="BO19" s="1">
        <v>0.29156156999999999</v>
      </c>
      <c r="BP19" s="1">
        <v>0.33791342699999999</v>
      </c>
      <c r="BQ19" s="1">
        <v>7.3655999999999999E-2</v>
      </c>
      <c r="BR19" s="1">
        <v>0.103354258</v>
      </c>
      <c r="BS19" s="1">
        <v>0.378</v>
      </c>
      <c r="BT19" s="1">
        <v>1.475084149</v>
      </c>
      <c r="BU19" s="1">
        <v>15.418917477000001</v>
      </c>
      <c r="BV19" s="1">
        <v>2.4460450009999999</v>
      </c>
      <c r="BW19" s="1">
        <v>0.29626545099999996</v>
      </c>
      <c r="BX19" s="1">
        <v>1.320302353</v>
      </c>
      <c r="BY19" s="1">
        <v>0.339988554</v>
      </c>
      <c r="BZ19" s="1">
        <v>1.1125999999999998</v>
      </c>
      <c r="CA19" s="1">
        <v>0.65714819999999996</v>
      </c>
      <c r="CB19" s="1">
        <v>0.38966905699999999</v>
      </c>
      <c r="CC19" s="1">
        <v>-0.17730964800000001</v>
      </c>
      <c r="CD19" s="1">
        <v>0.41987786300000002</v>
      </c>
      <c r="CE19" s="1">
        <v>32.709726658000001</v>
      </c>
      <c r="CF19" s="1">
        <v>2.82657135</v>
      </c>
      <c r="CG19" s="1">
        <v>-11.700420093999998</v>
      </c>
      <c r="CH19" s="1">
        <v>6.3562800000000003E-2</v>
      </c>
      <c r="CI19" s="1">
        <v>0.29686408999999997</v>
      </c>
      <c r="CJ19" s="1">
        <v>0.42198897899999999</v>
      </c>
      <c r="CK19" s="1">
        <v>8.6472475149999983</v>
      </c>
      <c r="CL19" s="1">
        <v>0.94729005700000002</v>
      </c>
      <c r="CM19" s="1">
        <v>3.5289715200000003</v>
      </c>
      <c r="CN19" s="1">
        <v>12.246167939000001</v>
      </c>
      <c r="CO19" s="1">
        <v>0.77189296200000002</v>
      </c>
      <c r="CP19" s="1">
        <v>18.992673361000001</v>
      </c>
      <c r="CQ19" s="1">
        <v>27.093741060999999</v>
      </c>
      <c r="CR19" s="1">
        <v>9.28995864</v>
      </c>
      <c r="CS19" s="1">
        <v>110.951500037</v>
      </c>
      <c r="CT19" s="1">
        <v>10.671932349999999</v>
      </c>
      <c r="CU19" s="1">
        <v>18.522827059999997</v>
      </c>
      <c r="CV19" s="1">
        <v>0</v>
      </c>
      <c r="CW19" s="1">
        <v>0.35621102999999998</v>
      </c>
      <c r="CX19" s="1">
        <v>12.863981212000001</v>
      </c>
      <c r="CY19" s="1">
        <v>43.703884883999997</v>
      </c>
      <c r="CZ19" s="1">
        <v>127.66132573199999</v>
      </c>
      <c r="DA19" s="1">
        <v>2.6200117399999998</v>
      </c>
      <c r="DB19" s="1">
        <v>8.1266874639999997</v>
      </c>
      <c r="DC19" s="1">
        <v>8.394590225</v>
      </c>
      <c r="DD19" s="1">
        <v>9.0157960839999998</v>
      </c>
      <c r="DE19" s="1">
        <v>273.51454271900002</v>
      </c>
      <c r="DF19" s="1">
        <v>36.295371249999995</v>
      </c>
      <c r="DG19" s="1">
        <v>15.136873952</v>
      </c>
      <c r="DH19" s="1">
        <v>4.5230516610000002</v>
      </c>
      <c r="DI19" s="1">
        <v>0</v>
      </c>
      <c r="DJ19" s="1">
        <v>0.25938</v>
      </c>
      <c r="DK19" s="1">
        <v>19.058910156000003</v>
      </c>
      <c r="DL19" s="1">
        <v>10.039039431999999</v>
      </c>
      <c r="DM19" s="1">
        <v>0.87919823799999997</v>
      </c>
      <c r="DN19" s="1">
        <v>-24.495726910000002</v>
      </c>
      <c r="DO19" s="1">
        <v>-1.5603772579999999</v>
      </c>
      <c r="DP19" s="1">
        <v>108.28546074500001</v>
      </c>
      <c r="DQ19" s="1">
        <v>165.05932175699999</v>
      </c>
      <c r="DR19" s="1">
        <v>26.574498186</v>
      </c>
      <c r="DS19" s="1">
        <v>1.92382294</v>
      </c>
      <c r="DT19" s="1">
        <v>39.483565184</v>
      </c>
      <c r="DU19" s="1">
        <v>14.449272572</v>
      </c>
      <c r="DV19" s="1">
        <v>34.491364802999996</v>
      </c>
      <c r="DW19" s="1">
        <v>0.26440771099999999</v>
      </c>
      <c r="DX19" s="1">
        <v>6.6414345020000001</v>
      </c>
      <c r="DY19" s="1">
        <v>0.75905181600000005</v>
      </c>
      <c r="DZ19" s="1">
        <v>7.4840456999999999E-2</v>
      </c>
      <c r="EA19" s="1">
        <v>3.4147699880000002</v>
      </c>
      <c r="EB19" s="1">
        <v>-2.2450286150000003</v>
      </c>
      <c r="EC19" s="1">
        <v>10.282443804</v>
      </c>
      <c r="ED19" s="1">
        <v>0.49161004699999999</v>
      </c>
      <c r="EE19" s="1">
        <v>0.59419466600000004</v>
      </c>
      <c r="EF19" s="1">
        <v>1.283623266</v>
      </c>
      <c r="EG19" s="1">
        <v>0.87309881199999995</v>
      </c>
      <c r="EH19" s="1">
        <v>0.28064799000000001</v>
      </c>
      <c r="EI19" s="1">
        <v>0.65028697299999993</v>
      </c>
      <c r="EJ19" s="1">
        <v>2.0476119269999997</v>
      </c>
      <c r="EK19" s="1">
        <v>0</v>
      </c>
      <c r="EL19" s="1">
        <v>4.7573147049999998</v>
      </c>
      <c r="EM19" s="1">
        <v>1.0580819859999999</v>
      </c>
      <c r="EN19" s="1">
        <v>80.921729009999993</v>
      </c>
      <c r="EO19" s="1">
        <v>46.191458709999999</v>
      </c>
      <c r="EP19" s="1">
        <v>0.22702087000000001</v>
      </c>
      <c r="EQ19" s="1">
        <v>0</v>
      </c>
      <c r="ER19" s="1">
        <v>4.638500839999999</v>
      </c>
      <c r="ES19" s="1">
        <v>19.916830774999998</v>
      </c>
      <c r="ET19" s="1">
        <v>60.387962780999999</v>
      </c>
      <c r="EU19" s="1">
        <v>0.26155326300000004</v>
      </c>
      <c r="EV19" s="1">
        <v>0.16776039000000001</v>
      </c>
      <c r="EW19" s="1">
        <v>0</v>
      </c>
      <c r="EX19" s="1">
        <v>1.560598309</v>
      </c>
      <c r="EY19" s="1">
        <v>0.32874863900000001</v>
      </c>
      <c r="EZ19" s="1">
        <v>1.1643436730000001</v>
      </c>
      <c r="FA19" s="1">
        <v>63.784551166</v>
      </c>
      <c r="FB19" s="1">
        <v>0</v>
      </c>
      <c r="FC19" s="1">
        <v>0</v>
      </c>
      <c r="FD19" s="1">
        <v>6.6463261249999999</v>
      </c>
      <c r="FE19" s="1">
        <v>0.22637886900000001</v>
      </c>
      <c r="FF19" s="1">
        <v>2.934074909</v>
      </c>
      <c r="FG19" s="1">
        <v>0</v>
      </c>
      <c r="FH19" s="1">
        <v>2.5052423620000002</v>
      </c>
      <c r="FI19" s="1">
        <v>6.0408878990000003</v>
      </c>
      <c r="FJ19" s="1">
        <v>0.33515200000000001</v>
      </c>
      <c r="FK19" s="1">
        <v>0.483365296</v>
      </c>
      <c r="FL19" s="1">
        <v>43.002195727</v>
      </c>
      <c r="FM19" s="1">
        <v>85.091411062000006</v>
      </c>
      <c r="FN19" s="1">
        <v>0.20612411999999999</v>
      </c>
      <c r="FO19" s="1">
        <v>1.3865647980000002</v>
      </c>
      <c r="FP19" s="1">
        <v>0.86992947100000007</v>
      </c>
      <c r="FQ19" s="1">
        <v>0</v>
      </c>
      <c r="FR19" s="1">
        <v>17.617339828999999</v>
      </c>
      <c r="FS19" s="1">
        <v>0.22582017700000001</v>
      </c>
      <c r="FT19" s="1">
        <v>0.13951872199999998</v>
      </c>
      <c r="FU19" s="1">
        <v>0.18880950300000002</v>
      </c>
      <c r="FV19" s="1">
        <v>9.3131235550000007</v>
      </c>
      <c r="FW19" s="1">
        <v>92.999460661000001</v>
      </c>
      <c r="FX19" s="1">
        <v>41.986814219000003</v>
      </c>
      <c r="FY19" s="1">
        <v>3.9737039220000003</v>
      </c>
      <c r="FZ19" s="1">
        <v>0</v>
      </c>
      <c r="GA19" s="1">
        <v>7.0011292380000008</v>
      </c>
      <c r="GB19" s="8">
        <v>0.97379669999999996</v>
      </c>
      <c r="GC19" s="8">
        <v>0.87226974600000007</v>
      </c>
      <c r="GD19" s="8">
        <v>6.6663784370000005</v>
      </c>
      <c r="GE19" s="8">
        <v>2.782971844</v>
      </c>
      <c r="GF19" s="8">
        <v>0</v>
      </c>
      <c r="GG19" s="8">
        <v>1.569933062</v>
      </c>
      <c r="GH19" s="8">
        <v>94.493184659999997</v>
      </c>
      <c r="GI19" s="8">
        <v>2.908148175</v>
      </c>
      <c r="GJ19" s="8">
        <v>3.0912595230000002</v>
      </c>
      <c r="GK19" s="8">
        <v>0</v>
      </c>
      <c r="GL19" s="9">
        <v>26.531339839000001</v>
      </c>
      <c r="GM19" s="9">
        <v>0</v>
      </c>
      <c r="GN19" s="9">
        <v>0</v>
      </c>
      <c r="GO19" s="9">
        <v>1.3898367659999999</v>
      </c>
      <c r="GP19" s="9">
        <v>0.89346434899999994</v>
      </c>
      <c r="GQ19" s="9">
        <v>1.0523506090000001</v>
      </c>
      <c r="GR19" s="9">
        <v>0.39690998900000002</v>
      </c>
      <c r="GS19" s="9">
        <v>0</v>
      </c>
      <c r="GT19" s="9">
        <v>4.3730663379999992</v>
      </c>
      <c r="GU19" s="9">
        <v>55.749459031000001</v>
      </c>
      <c r="GV19" s="9">
        <v>0.74378904899999998</v>
      </c>
      <c r="GW19" s="9">
        <v>0.42422557999999999</v>
      </c>
      <c r="GX19" s="9">
        <v>9.2660607060000011</v>
      </c>
      <c r="GY19" s="9">
        <v>0</v>
      </c>
      <c r="GZ19" s="9">
        <v>0</v>
      </c>
      <c r="HA19" s="9">
        <v>3.4009976000000002</v>
      </c>
      <c r="HB19" s="9">
        <v>0</v>
      </c>
      <c r="HC19" s="9">
        <v>2.2638182809999998</v>
      </c>
      <c r="HD19" s="9">
        <v>0</v>
      </c>
    </row>
    <row r="20" spans="1:212" x14ac:dyDescent="0.25">
      <c r="A20" s="15" t="s">
        <v>26</v>
      </c>
      <c r="B20" s="1">
        <v>0</v>
      </c>
      <c r="C20" s="1">
        <v>0</v>
      </c>
      <c r="D20" s="1">
        <v>2.4649379819999999</v>
      </c>
      <c r="E20" s="1">
        <v>35.361785731000005</v>
      </c>
      <c r="F20" s="1">
        <v>0.31342044800000002</v>
      </c>
      <c r="G20" s="1">
        <v>0.5122951819999999</v>
      </c>
      <c r="H20" s="1">
        <v>0.80066457499999999</v>
      </c>
      <c r="I20" s="1">
        <v>0.85667815599999997</v>
      </c>
      <c r="J20" s="1">
        <v>1.1366820609999999</v>
      </c>
      <c r="K20" s="1">
        <v>0.95541572599999991</v>
      </c>
      <c r="L20" s="1">
        <v>2.0348734509999997</v>
      </c>
      <c r="M20" s="1">
        <v>3.1752904879999999</v>
      </c>
      <c r="N20" s="1">
        <v>0.26163439199999999</v>
      </c>
      <c r="O20" s="1">
        <v>0.65097139599999998</v>
      </c>
      <c r="P20" s="1">
        <v>0.362789898</v>
      </c>
      <c r="Q20" s="1">
        <v>0.24896457299999999</v>
      </c>
      <c r="R20" s="1">
        <v>0.18928235399999999</v>
      </c>
      <c r="S20" s="1">
        <v>1.1212338319999999</v>
      </c>
      <c r="T20" s="1">
        <v>0.59120223599999999</v>
      </c>
      <c r="U20" s="1">
        <v>0.76274843399999992</v>
      </c>
      <c r="V20" s="1">
        <v>0.88009203199999997</v>
      </c>
      <c r="W20" s="1">
        <v>1.8331972140000001</v>
      </c>
      <c r="X20" s="1">
        <v>3.2817433399999998</v>
      </c>
      <c r="Y20" s="1">
        <v>1.255208281</v>
      </c>
      <c r="Z20" s="1">
        <v>0.439495362</v>
      </c>
      <c r="AA20" s="1">
        <v>0.92468306099999997</v>
      </c>
      <c r="AB20" s="1">
        <v>1.1117609829999999</v>
      </c>
      <c r="AC20" s="1">
        <v>1.3364381060000001</v>
      </c>
      <c r="AD20" s="1">
        <v>1.4347539890000001</v>
      </c>
      <c r="AE20" s="1">
        <v>0.60204588599999997</v>
      </c>
      <c r="AF20" s="1">
        <v>3.3151614380000001</v>
      </c>
      <c r="AG20" s="1">
        <v>0.97950900200000002</v>
      </c>
      <c r="AH20" s="1">
        <v>2.7986871850000004</v>
      </c>
      <c r="AI20" s="1">
        <v>0.58117437299999997</v>
      </c>
      <c r="AJ20" s="1">
        <v>1.2973961890000001</v>
      </c>
      <c r="AK20" s="1">
        <v>3.6115130239999997</v>
      </c>
      <c r="AL20" s="1">
        <v>0.114901484</v>
      </c>
      <c r="AM20" s="1">
        <v>0.60632145300000007</v>
      </c>
      <c r="AN20" s="1">
        <v>0.7795974200000001</v>
      </c>
      <c r="AO20" s="1">
        <v>1.0315508740000001</v>
      </c>
      <c r="AP20" s="1">
        <v>1.1732480869999999</v>
      </c>
      <c r="AQ20" s="1">
        <v>1.6836096760000001</v>
      </c>
      <c r="AR20" s="1">
        <v>0.89953821899999997</v>
      </c>
      <c r="AS20" s="1">
        <v>1.0736340820000001</v>
      </c>
      <c r="AT20" s="1">
        <v>1.9891389340000001</v>
      </c>
      <c r="AU20" s="1">
        <v>0.726977753</v>
      </c>
      <c r="AV20" s="1">
        <v>2.4910698440000001</v>
      </c>
      <c r="AW20" s="1">
        <v>2.70647891</v>
      </c>
      <c r="AX20" s="1">
        <v>0.195116611</v>
      </c>
      <c r="AY20" s="1">
        <v>0.58085659199999995</v>
      </c>
      <c r="AZ20" s="1">
        <v>0.55466222799999998</v>
      </c>
      <c r="BA20" s="1">
        <v>0.27466903500000001</v>
      </c>
      <c r="BB20" s="1">
        <v>0.69156331199999999</v>
      </c>
      <c r="BC20" s="1">
        <v>0.79431006900000001</v>
      </c>
      <c r="BD20" s="1">
        <v>0.37171174400000001</v>
      </c>
      <c r="BE20" s="1">
        <v>0.14577381</v>
      </c>
      <c r="BF20" s="1">
        <v>0.19016949399999999</v>
      </c>
      <c r="BG20" s="1">
        <v>0.91519926399999996</v>
      </c>
      <c r="BH20" s="1">
        <v>5.2079416929999995</v>
      </c>
      <c r="BI20" s="1">
        <v>102.725661407</v>
      </c>
      <c r="BJ20" s="1">
        <v>0.36009961399999996</v>
      </c>
      <c r="BK20" s="1">
        <v>2.1278009519999999</v>
      </c>
      <c r="BL20" s="1">
        <v>0.319953284</v>
      </c>
      <c r="BM20" s="1">
        <v>0.57196477600000006</v>
      </c>
      <c r="BN20" s="1">
        <v>12.496240605000001</v>
      </c>
      <c r="BO20" s="1">
        <v>0.29156156999999999</v>
      </c>
      <c r="BP20" s="1">
        <v>0.33791342699999999</v>
      </c>
      <c r="BQ20" s="1">
        <v>7.3655999999999999E-2</v>
      </c>
      <c r="BR20" s="1">
        <v>0.103354258</v>
      </c>
      <c r="BS20" s="1">
        <v>0.378</v>
      </c>
      <c r="BT20" s="1">
        <v>1.475084149</v>
      </c>
      <c r="BU20" s="1">
        <v>15.418917477000001</v>
      </c>
      <c r="BV20" s="1">
        <v>2.4460450009999999</v>
      </c>
      <c r="BW20" s="1">
        <v>0.29626545099999996</v>
      </c>
      <c r="BX20" s="1">
        <v>1.320302353</v>
      </c>
      <c r="BY20" s="1">
        <v>0.339988554</v>
      </c>
      <c r="BZ20" s="1">
        <v>1.1125999999999998</v>
      </c>
      <c r="CA20" s="1">
        <v>0.65714819999999996</v>
      </c>
      <c r="CB20" s="1">
        <v>0.38966905699999999</v>
      </c>
      <c r="CC20" s="1">
        <v>-0.17730964800000001</v>
      </c>
      <c r="CD20" s="1">
        <v>0.41987786300000002</v>
      </c>
      <c r="CE20" s="1">
        <v>32.709726658000001</v>
      </c>
      <c r="CF20" s="1">
        <v>2.82657135</v>
      </c>
      <c r="CG20" s="1">
        <v>-35.404664044999997</v>
      </c>
      <c r="CH20" s="1">
        <v>6.3562800000000003E-2</v>
      </c>
      <c r="CI20" s="1">
        <v>0.29686408999999997</v>
      </c>
      <c r="CJ20" s="1">
        <v>0.42198897899999999</v>
      </c>
      <c r="CK20" s="1">
        <v>8.6472475149999983</v>
      </c>
      <c r="CL20" s="1">
        <v>0.94729005700000002</v>
      </c>
      <c r="CM20" s="1">
        <v>3.5289715200000003</v>
      </c>
      <c r="CN20" s="1">
        <v>0.300815479</v>
      </c>
      <c r="CO20" s="1">
        <v>0</v>
      </c>
      <c r="CP20" s="1">
        <v>0</v>
      </c>
      <c r="CQ20" s="1">
        <v>0</v>
      </c>
      <c r="CR20" s="1">
        <v>8.3119367999999999E-2</v>
      </c>
      <c r="CS20" s="1">
        <v>-5.9736666740000004</v>
      </c>
      <c r="CT20" s="1">
        <v>0.63917987400000009</v>
      </c>
      <c r="CU20" s="1">
        <v>0.13742704800000002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0.93385881800000003</v>
      </c>
      <c r="DB20" s="1">
        <v>0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  <c r="DH20" s="1">
        <v>0</v>
      </c>
      <c r="DI20" s="1">
        <v>0</v>
      </c>
      <c r="DJ20" s="1">
        <v>0</v>
      </c>
      <c r="DK20" s="1">
        <v>0</v>
      </c>
      <c r="DL20" s="1">
        <v>0</v>
      </c>
      <c r="DM20" s="1">
        <v>0</v>
      </c>
      <c r="DN20" s="1">
        <v>0</v>
      </c>
      <c r="DO20" s="1">
        <v>0</v>
      </c>
      <c r="DP20" s="1">
        <v>0</v>
      </c>
      <c r="DQ20" s="1">
        <v>0</v>
      </c>
      <c r="DR20" s="1">
        <v>0</v>
      </c>
      <c r="DS20" s="1">
        <v>0</v>
      </c>
      <c r="DT20" s="1">
        <v>0</v>
      </c>
      <c r="DU20" s="1">
        <v>0</v>
      </c>
      <c r="DV20" s="1">
        <v>0</v>
      </c>
      <c r="DW20" s="1">
        <v>0</v>
      </c>
      <c r="DX20" s="1">
        <v>0</v>
      </c>
      <c r="DY20" s="1">
        <v>0</v>
      </c>
      <c r="DZ20" s="1">
        <v>0</v>
      </c>
      <c r="EA20" s="1">
        <v>0</v>
      </c>
      <c r="EB20" s="1">
        <v>0</v>
      </c>
      <c r="EC20" s="1">
        <v>0</v>
      </c>
      <c r="ED20" s="1">
        <v>0</v>
      </c>
      <c r="EE20" s="1">
        <v>0</v>
      </c>
      <c r="EF20" s="1">
        <v>0</v>
      </c>
      <c r="EG20" s="1">
        <v>0</v>
      </c>
      <c r="EH20" s="1">
        <v>0</v>
      </c>
      <c r="EI20" s="1">
        <v>0</v>
      </c>
      <c r="EJ20" s="1">
        <v>0</v>
      </c>
      <c r="EK20" s="1">
        <v>0</v>
      </c>
      <c r="EL20" s="1">
        <v>0</v>
      </c>
      <c r="EM20" s="1">
        <v>0</v>
      </c>
      <c r="EN20" s="1">
        <v>0</v>
      </c>
      <c r="EO20" s="1">
        <v>0</v>
      </c>
      <c r="EP20" s="1">
        <v>7.6151635999999995E-2</v>
      </c>
      <c r="EQ20" s="1">
        <v>0</v>
      </c>
      <c r="ER20" s="1">
        <v>4.4648644809999993</v>
      </c>
      <c r="ES20" s="1">
        <v>0</v>
      </c>
      <c r="ET20" s="1">
        <v>0</v>
      </c>
      <c r="EU20" s="1">
        <v>0</v>
      </c>
      <c r="EV20" s="1">
        <v>0</v>
      </c>
      <c r="EW20" s="1">
        <v>0</v>
      </c>
      <c r="EX20" s="1">
        <v>0</v>
      </c>
      <c r="EY20" s="1">
        <v>0</v>
      </c>
      <c r="EZ20" s="1">
        <v>0</v>
      </c>
      <c r="FA20" s="1">
        <v>0</v>
      </c>
      <c r="FB20" s="1">
        <v>0</v>
      </c>
      <c r="FC20" s="1">
        <v>0</v>
      </c>
      <c r="FD20" s="1">
        <v>0</v>
      </c>
      <c r="FE20" s="1">
        <v>0</v>
      </c>
      <c r="FF20" s="1">
        <v>0</v>
      </c>
      <c r="FG20" s="1">
        <v>0</v>
      </c>
      <c r="FH20" s="1">
        <v>0</v>
      </c>
      <c r="FI20" s="1">
        <v>0</v>
      </c>
      <c r="FJ20" s="1">
        <v>0</v>
      </c>
      <c r="FK20" s="1">
        <v>0</v>
      </c>
      <c r="FL20" s="1">
        <v>0.287718486</v>
      </c>
      <c r="FM20" s="1">
        <v>0.36482727300000001</v>
      </c>
      <c r="FN20" s="1">
        <v>0.20612411999999999</v>
      </c>
      <c r="FO20" s="1">
        <v>0</v>
      </c>
      <c r="FP20" s="1">
        <v>0</v>
      </c>
      <c r="FQ20" s="1">
        <v>0</v>
      </c>
      <c r="FR20" s="1">
        <v>0</v>
      </c>
      <c r="FS20" s="1">
        <v>0</v>
      </c>
      <c r="FT20" s="1">
        <v>0.13951872199999998</v>
      </c>
      <c r="FU20" s="1">
        <v>0</v>
      </c>
      <c r="FV20" s="1">
        <v>4.8313997999999997E-2</v>
      </c>
      <c r="FW20" s="1">
        <v>9.5454545000000002E-2</v>
      </c>
      <c r="FX20" s="1">
        <v>1.2044001040000001</v>
      </c>
      <c r="FY20" s="1">
        <v>0</v>
      </c>
      <c r="FZ20" s="1">
        <v>0</v>
      </c>
      <c r="GA20" s="1">
        <v>0</v>
      </c>
      <c r="GB20" s="8">
        <v>0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9">
        <v>0</v>
      </c>
      <c r="GM20" s="9">
        <v>0</v>
      </c>
      <c r="GN20" s="9">
        <v>0</v>
      </c>
      <c r="GO20" s="9">
        <v>0</v>
      </c>
      <c r="GP20" s="9">
        <v>0</v>
      </c>
      <c r="GQ20" s="9">
        <v>0</v>
      </c>
      <c r="GR20" s="9">
        <v>0</v>
      </c>
      <c r="GS20" s="9">
        <v>0</v>
      </c>
      <c r="GT20" s="9">
        <v>0</v>
      </c>
      <c r="GU20" s="9">
        <v>0</v>
      </c>
      <c r="GV20" s="9">
        <v>0</v>
      </c>
      <c r="GW20" s="9">
        <v>0</v>
      </c>
      <c r="GX20" s="9">
        <v>0</v>
      </c>
      <c r="GY20" s="9">
        <v>0</v>
      </c>
      <c r="GZ20" s="9">
        <v>0</v>
      </c>
      <c r="HA20" s="9">
        <v>0</v>
      </c>
      <c r="HB20" s="9">
        <v>0</v>
      </c>
      <c r="HC20" s="9">
        <v>0</v>
      </c>
      <c r="HD20" s="9">
        <v>0</v>
      </c>
    </row>
    <row r="21" spans="1:212" x14ac:dyDescent="0.25">
      <c r="A21" s="15" t="s">
        <v>27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23.704243950999999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11.945352460000001</v>
      </c>
      <c r="CO21" s="1">
        <v>0.77189296200000002</v>
      </c>
      <c r="CP21" s="1">
        <v>18.992673361000001</v>
      </c>
      <c r="CQ21" s="1">
        <v>27.093741060999999</v>
      </c>
      <c r="CR21" s="1">
        <v>9.2068392719999999</v>
      </c>
      <c r="CS21" s="1">
        <v>116.925166711</v>
      </c>
      <c r="CT21" s="1">
        <v>10.032752475999999</v>
      </c>
      <c r="CU21" s="1">
        <v>18.385400011999998</v>
      </c>
      <c r="CV21" s="1">
        <v>0</v>
      </c>
      <c r="CW21" s="1">
        <v>0.35621102999999998</v>
      </c>
      <c r="CX21" s="1">
        <v>12.863981212000001</v>
      </c>
      <c r="CY21" s="1">
        <v>43.703884883999997</v>
      </c>
      <c r="CZ21" s="1">
        <v>127.66132573199999</v>
      </c>
      <c r="DA21" s="1">
        <v>1.686152922</v>
      </c>
      <c r="DB21" s="1">
        <v>8.1266874639999997</v>
      </c>
      <c r="DC21" s="1">
        <v>8.394590225</v>
      </c>
      <c r="DD21" s="1">
        <v>9.0157960839999998</v>
      </c>
      <c r="DE21" s="1">
        <v>273.51454271900002</v>
      </c>
      <c r="DF21" s="1">
        <v>36.295371249999995</v>
      </c>
      <c r="DG21" s="1">
        <v>15.136873952</v>
      </c>
      <c r="DH21" s="1">
        <v>4.5230516610000002</v>
      </c>
      <c r="DI21" s="1">
        <v>0</v>
      </c>
      <c r="DJ21" s="1">
        <v>0.25938</v>
      </c>
      <c r="DK21" s="1">
        <v>19.058910156000003</v>
      </c>
      <c r="DL21" s="1">
        <v>10.039039431999999</v>
      </c>
      <c r="DM21" s="1">
        <v>0.87919823799999997</v>
      </c>
      <c r="DN21" s="1">
        <v>-24.495726910000002</v>
      </c>
      <c r="DO21" s="1">
        <v>-1.5603772579999999</v>
      </c>
      <c r="DP21" s="1">
        <v>108.28546074500001</v>
      </c>
      <c r="DQ21" s="1">
        <v>165.05932175699999</v>
      </c>
      <c r="DR21" s="1">
        <v>26.574498186</v>
      </c>
      <c r="DS21" s="1">
        <v>1.92382294</v>
      </c>
      <c r="DT21" s="1">
        <v>39.483565184</v>
      </c>
      <c r="DU21" s="1">
        <v>14.449272572</v>
      </c>
      <c r="DV21" s="1">
        <v>34.491364802999996</v>
      </c>
      <c r="DW21" s="1">
        <v>0.26440771099999999</v>
      </c>
      <c r="DX21" s="1">
        <v>6.6414345020000001</v>
      </c>
      <c r="DY21" s="1">
        <v>0.75905181600000005</v>
      </c>
      <c r="DZ21" s="1">
        <v>7.4840456999999999E-2</v>
      </c>
      <c r="EA21" s="1">
        <v>3.4147699880000002</v>
      </c>
      <c r="EB21" s="1">
        <v>-2.2450286150000003</v>
      </c>
      <c r="EC21" s="1">
        <v>10.282443804</v>
      </c>
      <c r="ED21" s="1">
        <v>0.49161004699999999</v>
      </c>
      <c r="EE21" s="1">
        <v>0.59419466600000004</v>
      </c>
      <c r="EF21" s="1">
        <v>1.283623266</v>
      </c>
      <c r="EG21" s="1">
        <v>0.87309881199999995</v>
      </c>
      <c r="EH21" s="1">
        <v>0.28064799000000001</v>
      </c>
      <c r="EI21" s="1">
        <v>0.65028697299999993</v>
      </c>
      <c r="EJ21" s="1">
        <v>2.0476119269999997</v>
      </c>
      <c r="EK21" s="1">
        <v>0</v>
      </c>
      <c r="EL21" s="1">
        <v>4.7573147049999998</v>
      </c>
      <c r="EM21" s="1">
        <v>1.0580819859999999</v>
      </c>
      <c r="EN21" s="1">
        <v>80.921729009999993</v>
      </c>
      <c r="EO21" s="1">
        <v>46.191458709999999</v>
      </c>
      <c r="EP21" s="1">
        <v>0.15086923400000002</v>
      </c>
      <c r="EQ21" s="1">
        <v>0</v>
      </c>
      <c r="ER21" s="1">
        <v>0.17363635899999999</v>
      </c>
      <c r="ES21" s="1">
        <v>19.916830774999998</v>
      </c>
      <c r="ET21" s="1">
        <v>60.387962780999999</v>
      </c>
      <c r="EU21" s="1">
        <v>0.26155326300000004</v>
      </c>
      <c r="EV21" s="1">
        <v>0.16776039000000001</v>
      </c>
      <c r="EW21" s="1">
        <v>0</v>
      </c>
      <c r="EX21" s="1">
        <v>1.560598309</v>
      </c>
      <c r="EY21" s="1">
        <v>0.32874863900000001</v>
      </c>
      <c r="EZ21" s="1">
        <v>1.1643436730000001</v>
      </c>
      <c r="FA21" s="1">
        <v>63.784551166</v>
      </c>
      <c r="FB21" s="1">
        <v>0</v>
      </c>
      <c r="FC21" s="1">
        <v>0</v>
      </c>
      <c r="FD21" s="1">
        <v>6.6463261249999999</v>
      </c>
      <c r="FE21" s="1">
        <v>0.22637886900000001</v>
      </c>
      <c r="FF21" s="1">
        <v>2.934074909</v>
      </c>
      <c r="FG21" s="1">
        <v>0</v>
      </c>
      <c r="FH21" s="1">
        <v>2.5052423620000002</v>
      </c>
      <c r="FI21" s="1">
        <v>6.0408878990000003</v>
      </c>
      <c r="FJ21" s="1">
        <v>0.33515200000000001</v>
      </c>
      <c r="FK21" s="1">
        <v>0.483365296</v>
      </c>
      <c r="FL21" s="1">
        <v>42.714477240999997</v>
      </c>
      <c r="FM21" s="1">
        <v>84.726583789000003</v>
      </c>
      <c r="FN21" s="1">
        <v>0</v>
      </c>
      <c r="FO21" s="1">
        <v>1.3865647980000002</v>
      </c>
      <c r="FP21" s="1">
        <v>0.86992947100000007</v>
      </c>
      <c r="FQ21" s="1">
        <v>0</v>
      </c>
      <c r="FR21" s="1">
        <v>17.617339828999999</v>
      </c>
      <c r="FS21" s="1">
        <v>0.22582017700000001</v>
      </c>
      <c r="FT21" s="1">
        <v>0</v>
      </c>
      <c r="FU21" s="1">
        <v>0.18880950300000002</v>
      </c>
      <c r="FV21" s="1">
        <v>9.2648095570000013</v>
      </c>
      <c r="FW21" s="1">
        <v>92.904006116000005</v>
      </c>
      <c r="FX21" s="1">
        <v>40.782414115000002</v>
      </c>
      <c r="FY21" s="1">
        <v>3.9737039220000003</v>
      </c>
      <c r="FZ21" s="1">
        <v>0</v>
      </c>
      <c r="GA21" s="1">
        <v>7.0011292380000008</v>
      </c>
      <c r="GB21" s="8">
        <v>0.97379669999999996</v>
      </c>
      <c r="GC21" s="8">
        <v>0.87226974600000007</v>
      </c>
      <c r="GD21" s="8">
        <v>6.6663784370000005</v>
      </c>
      <c r="GE21" s="8">
        <v>2.782971844</v>
      </c>
      <c r="GF21" s="8">
        <v>0</v>
      </c>
      <c r="GG21" s="8">
        <v>1.569933062</v>
      </c>
      <c r="GH21" s="8">
        <v>94.493184659999997</v>
      </c>
      <c r="GI21" s="8">
        <v>2.908148175</v>
      </c>
      <c r="GJ21" s="8">
        <v>3.0912595230000002</v>
      </c>
      <c r="GK21" s="8">
        <v>0</v>
      </c>
      <c r="GL21" s="9">
        <v>26.531339839000001</v>
      </c>
      <c r="GM21" s="9">
        <v>0</v>
      </c>
      <c r="GN21" s="9">
        <v>0</v>
      </c>
      <c r="GO21" s="9">
        <v>1.3898367659999999</v>
      </c>
      <c r="GP21" s="9">
        <v>0.89346434899999994</v>
      </c>
      <c r="GQ21" s="9">
        <v>1.0523506090000001</v>
      </c>
      <c r="GR21" s="9">
        <v>0.39690998900000002</v>
      </c>
      <c r="GS21" s="9">
        <v>0</v>
      </c>
      <c r="GT21" s="9">
        <v>4.3730663379999992</v>
      </c>
      <c r="GU21" s="9">
        <v>55.749459031000001</v>
      </c>
      <c r="GV21" s="9">
        <v>0.74378904899999998</v>
      </c>
      <c r="GW21" s="9">
        <v>0.42422557999999999</v>
      </c>
      <c r="GX21" s="9">
        <v>9.2660607060000011</v>
      </c>
      <c r="GY21" s="9">
        <v>0</v>
      </c>
      <c r="GZ21" s="9">
        <v>0</v>
      </c>
      <c r="HA21" s="9">
        <v>3.4009976000000002</v>
      </c>
      <c r="HB21" s="9">
        <v>0</v>
      </c>
      <c r="HC21" s="9">
        <v>2.2638182809999998</v>
      </c>
      <c r="HD21" s="9">
        <v>0</v>
      </c>
    </row>
    <row r="22" spans="1:212" x14ac:dyDescent="0.25">
      <c r="A22" s="15" t="s">
        <v>29</v>
      </c>
      <c r="B22" s="1">
        <v>6.7242951330000009</v>
      </c>
      <c r="C22" s="1">
        <v>9.7691791820000002</v>
      </c>
      <c r="D22" s="1">
        <v>7.3063883810000005</v>
      </c>
      <c r="E22" s="1">
        <v>14.515936238</v>
      </c>
      <c r="F22" s="1">
        <v>6.000966011</v>
      </c>
      <c r="G22" s="1">
        <v>6.2617477739999998</v>
      </c>
      <c r="H22" s="1">
        <v>4.5499107080000005</v>
      </c>
      <c r="I22" s="1">
        <v>5.5645897939999998</v>
      </c>
      <c r="J22" s="1">
        <v>7.7601307070000001</v>
      </c>
      <c r="K22" s="1">
        <v>16.870913551999998</v>
      </c>
      <c r="L22" s="1">
        <v>22.188479051999998</v>
      </c>
      <c r="M22" s="1">
        <v>8.1768144420000013</v>
      </c>
      <c r="N22" s="1">
        <v>6.4734212810000002</v>
      </c>
      <c r="O22" s="1">
        <v>15.858719334000002</v>
      </c>
      <c r="P22" s="1">
        <v>15.889358178</v>
      </c>
      <c r="Q22" s="1">
        <v>11.487607710000001</v>
      </c>
      <c r="R22" s="1">
        <v>19.132825026999999</v>
      </c>
      <c r="S22" s="1">
        <v>23.275567396</v>
      </c>
      <c r="T22" s="1">
        <v>13.755427962000002</v>
      </c>
      <c r="U22" s="1">
        <v>13.486568226999999</v>
      </c>
      <c r="V22" s="1">
        <v>12.570335080000001</v>
      </c>
      <c r="W22" s="1">
        <v>19.383360285999998</v>
      </c>
      <c r="X22" s="1">
        <v>24.853416529</v>
      </c>
      <c r="Y22" s="1">
        <v>23.319203078999998</v>
      </c>
      <c r="Z22" s="1">
        <v>2.2527350949999998</v>
      </c>
      <c r="AA22" s="1">
        <v>10.444832313000001</v>
      </c>
      <c r="AB22" s="1">
        <v>21.867391833999999</v>
      </c>
      <c r="AC22" s="1">
        <v>23.582799564000002</v>
      </c>
      <c r="AD22" s="1">
        <v>21.908310406000002</v>
      </c>
      <c r="AE22" s="1">
        <v>10.120796969999999</v>
      </c>
      <c r="AF22" s="1">
        <v>16.078895725999999</v>
      </c>
      <c r="AG22" s="1">
        <v>12.748479409</v>
      </c>
      <c r="AH22" s="1">
        <v>16.026621023000001</v>
      </c>
      <c r="AI22" s="1">
        <v>8.7447765670000006</v>
      </c>
      <c r="AJ22" s="1">
        <v>16.726207819999999</v>
      </c>
      <c r="AK22" s="1">
        <v>15.360737200999999</v>
      </c>
      <c r="AL22" s="1">
        <v>13.247694054</v>
      </c>
      <c r="AM22" s="1">
        <v>15.251298951000001</v>
      </c>
      <c r="AN22" s="1">
        <v>3.1957904749999999</v>
      </c>
      <c r="AO22" s="1">
        <v>40.520004760000006</v>
      </c>
      <c r="AP22" s="1">
        <v>13.081876272000001</v>
      </c>
      <c r="AQ22" s="1">
        <v>54.581401146000005</v>
      </c>
      <c r="AR22" s="1">
        <v>18.394928952999997</v>
      </c>
      <c r="AS22" s="1">
        <v>10.685409698999999</v>
      </c>
      <c r="AT22" s="1">
        <v>20.440275892999999</v>
      </c>
      <c r="AU22" s="1">
        <v>15.193605085</v>
      </c>
      <c r="AV22" s="1">
        <v>10.957038536000001</v>
      </c>
      <c r="AW22" s="1">
        <v>9.5583696600000003</v>
      </c>
      <c r="AX22" s="1">
        <v>6.8493850550000008</v>
      </c>
      <c r="AY22" s="1">
        <v>35.160955484999995</v>
      </c>
      <c r="AZ22" s="1">
        <v>48.962619681999996</v>
      </c>
      <c r="BA22" s="1">
        <v>18.804807182000001</v>
      </c>
      <c r="BB22" s="1">
        <v>9.9416944069999982</v>
      </c>
      <c r="BC22" s="1">
        <v>17.192084171999998</v>
      </c>
      <c r="BD22" s="1">
        <v>12.327955641000001</v>
      </c>
      <c r="BE22" s="1">
        <v>15.783570743</v>
      </c>
      <c r="BF22" s="1">
        <v>7.5734242029999992</v>
      </c>
      <c r="BG22" s="1">
        <v>19.862175826999998</v>
      </c>
      <c r="BH22" s="1">
        <v>14.978695434</v>
      </c>
      <c r="BI22" s="1">
        <v>30.122972392999998</v>
      </c>
      <c r="BJ22" s="1">
        <v>116.05615245899999</v>
      </c>
      <c r="BK22" s="1">
        <v>20.390925065000001</v>
      </c>
      <c r="BL22" s="1">
        <v>48.605318320999999</v>
      </c>
      <c r="BM22" s="1">
        <v>15.019122136999998</v>
      </c>
      <c r="BN22" s="1">
        <v>19.451721445</v>
      </c>
      <c r="BO22" s="1">
        <v>21.60433394</v>
      </c>
      <c r="BP22" s="1">
        <v>7.894185427</v>
      </c>
      <c r="BQ22" s="1">
        <v>49.993445094000002</v>
      </c>
      <c r="BR22" s="1">
        <v>21.451875611999998</v>
      </c>
      <c r="BS22" s="1">
        <v>53.220106699999995</v>
      </c>
      <c r="BT22" s="1">
        <v>18.933585717000003</v>
      </c>
      <c r="BU22" s="1">
        <v>44.304690094999998</v>
      </c>
      <c r="BV22" s="1">
        <v>0.62277996699999993</v>
      </c>
      <c r="BW22" s="1">
        <v>34.204654845999997</v>
      </c>
      <c r="BX22" s="1">
        <v>77.438167820999993</v>
      </c>
      <c r="BY22" s="1">
        <v>34.592827557999996</v>
      </c>
      <c r="BZ22" s="1">
        <v>24.866735264000003</v>
      </c>
      <c r="CA22" s="1">
        <v>58.322987137999995</v>
      </c>
      <c r="CB22" s="1">
        <v>25.499217678000001</v>
      </c>
      <c r="CC22" s="1">
        <v>42.397898346000005</v>
      </c>
      <c r="CD22" s="1">
        <v>65.32767742499999</v>
      </c>
      <c r="CE22" s="1">
        <v>29.453107009</v>
      </c>
      <c r="CF22" s="1">
        <v>70.024974632999999</v>
      </c>
      <c r="CG22" s="1">
        <v>47.808666846000001</v>
      </c>
      <c r="CH22" s="1">
        <v>3.4875478330000003</v>
      </c>
      <c r="CI22" s="1">
        <v>25.587071805000001</v>
      </c>
      <c r="CJ22" s="1">
        <v>84.134699583</v>
      </c>
      <c r="CK22" s="1">
        <v>36.693283670999996</v>
      </c>
      <c r="CL22" s="1">
        <v>79.660669955000003</v>
      </c>
      <c r="CM22" s="1">
        <v>95.917540319000011</v>
      </c>
      <c r="CN22" s="1">
        <v>26.061488227000002</v>
      </c>
      <c r="CO22" s="1">
        <v>48.308602815999997</v>
      </c>
      <c r="CP22" s="1">
        <v>27.694091633999999</v>
      </c>
      <c r="CQ22" s="1">
        <v>100.58696033699999</v>
      </c>
      <c r="CR22" s="1">
        <v>37.009161884000001</v>
      </c>
      <c r="CS22" s="1">
        <v>104.132534519</v>
      </c>
      <c r="CT22" s="1">
        <v>11.660653672</v>
      </c>
      <c r="CU22" s="1">
        <v>12.042038113</v>
      </c>
      <c r="CV22" s="1">
        <v>64.138920995000007</v>
      </c>
      <c r="CW22" s="1">
        <v>75.089692577000008</v>
      </c>
      <c r="CX22" s="1">
        <v>43.400008018999998</v>
      </c>
      <c r="CY22" s="1">
        <v>34.057288136000004</v>
      </c>
      <c r="CZ22" s="1">
        <v>72.825156602999996</v>
      </c>
      <c r="DA22" s="1">
        <v>71.308573311999993</v>
      </c>
      <c r="DB22" s="1">
        <v>69.477920377000004</v>
      </c>
      <c r="DC22" s="1">
        <v>71.203796459000003</v>
      </c>
      <c r="DD22" s="1">
        <v>113.421237469</v>
      </c>
      <c r="DE22" s="1">
        <v>90.479500242000015</v>
      </c>
      <c r="DF22" s="1">
        <v>11.753044292999999</v>
      </c>
      <c r="DG22" s="1">
        <v>32.454010852999993</v>
      </c>
      <c r="DH22" s="1">
        <v>119.912913401</v>
      </c>
      <c r="DI22" s="1">
        <v>57.865611457999997</v>
      </c>
      <c r="DJ22" s="1">
        <v>66.319256893000002</v>
      </c>
      <c r="DK22" s="1">
        <v>57.271884699000005</v>
      </c>
      <c r="DL22" s="1">
        <v>73.584661218999997</v>
      </c>
      <c r="DM22" s="1">
        <v>67.568972615999996</v>
      </c>
      <c r="DN22" s="1">
        <v>100.990009931</v>
      </c>
      <c r="DO22" s="1">
        <v>90.480754136000002</v>
      </c>
      <c r="DP22" s="1">
        <v>83.768583419000009</v>
      </c>
      <c r="DQ22" s="1">
        <v>40.485915712000001</v>
      </c>
      <c r="DR22" s="1">
        <v>22.697498871999997</v>
      </c>
      <c r="DS22" s="1">
        <v>51.083705132000006</v>
      </c>
      <c r="DT22" s="1">
        <v>128.78992062100002</v>
      </c>
      <c r="DU22" s="1">
        <v>78.406418392999996</v>
      </c>
      <c r="DV22" s="1">
        <v>49.132134301000001</v>
      </c>
      <c r="DW22" s="1">
        <v>43.808636014000001</v>
      </c>
      <c r="DX22" s="1">
        <v>116.85790529999998</v>
      </c>
      <c r="DY22" s="1">
        <v>74.831581682999996</v>
      </c>
      <c r="DZ22" s="1">
        <v>46.926654315999997</v>
      </c>
      <c r="EA22" s="1">
        <v>90.040259509999998</v>
      </c>
      <c r="EB22" s="1">
        <v>45.279967032999998</v>
      </c>
      <c r="EC22" s="1">
        <v>91.449044753999999</v>
      </c>
      <c r="ED22" s="1">
        <v>15.033192479</v>
      </c>
      <c r="EE22" s="1">
        <v>107.135740951</v>
      </c>
      <c r="EF22" s="1">
        <v>71.992958162999997</v>
      </c>
      <c r="EG22" s="1">
        <v>39.959781548000002</v>
      </c>
      <c r="EH22" s="1">
        <v>86.094032249999998</v>
      </c>
      <c r="EI22" s="1">
        <v>33.662481792000001</v>
      </c>
      <c r="EJ22" s="1">
        <v>81.182797106999985</v>
      </c>
      <c r="EK22" s="1">
        <v>59.452955418999998</v>
      </c>
      <c r="EL22" s="1">
        <v>94.504540947999999</v>
      </c>
      <c r="EM22" s="1">
        <v>55.090986852</v>
      </c>
      <c r="EN22" s="1">
        <v>54.398406482000006</v>
      </c>
      <c r="EO22" s="1">
        <v>138.819758216</v>
      </c>
      <c r="EP22" s="1">
        <v>31.765201781999995</v>
      </c>
      <c r="EQ22" s="1">
        <v>48.825842010999999</v>
      </c>
      <c r="ER22" s="1">
        <v>87.915436626000016</v>
      </c>
      <c r="ES22" s="1">
        <v>52.165825288000001</v>
      </c>
      <c r="ET22" s="1">
        <v>60.463753820000001</v>
      </c>
      <c r="EU22" s="1">
        <v>66.014234647000009</v>
      </c>
      <c r="EV22" s="1">
        <v>56.934087713999993</v>
      </c>
      <c r="EW22" s="1">
        <v>73.249204246000005</v>
      </c>
      <c r="EX22" s="1">
        <v>53.307322968999998</v>
      </c>
      <c r="EY22" s="1">
        <v>65.183307350000007</v>
      </c>
      <c r="EZ22" s="1">
        <v>90.365363478000006</v>
      </c>
      <c r="FA22" s="1">
        <v>279.90205959899998</v>
      </c>
      <c r="FB22" s="1">
        <v>13.494319379999999</v>
      </c>
      <c r="FC22" s="1">
        <v>52.092394545999994</v>
      </c>
      <c r="FD22" s="1">
        <v>102.73879465099999</v>
      </c>
      <c r="FE22" s="1">
        <v>48.885389379999999</v>
      </c>
      <c r="FF22" s="1">
        <v>64.386862996999994</v>
      </c>
      <c r="FG22" s="1">
        <v>50.440711433000004</v>
      </c>
      <c r="FH22" s="1">
        <v>456.35314725800004</v>
      </c>
      <c r="FI22" s="1">
        <v>55.345629363</v>
      </c>
      <c r="FJ22" s="1">
        <v>59.059406286000005</v>
      </c>
      <c r="FK22" s="1">
        <v>59.482737897</v>
      </c>
      <c r="FL22" s="1">
        <v>68.544144566</v>
      </c>
      <c r="FM22" s="1">
        <v>82.973073048000003</v>
      </c>
      <c r="FN22" s="1">
        <v>40.606764815000005</v>
      </c>
      <c r="FO22" s="1">
        <v>51.697962661999995</v>
      </c>
      <c r="FP22" s="1">
        <v>68.211046581999994</v>
      </c>
      <c r="FQ22" s="1">
        <v>57.430151459000001</v>
      </c>
      <c r="FR22" s="1">
        <v>126.41993605</v>
      </c>
      <c r="FS22" s="1">
        <v>66.329034831999991</v>
      </c>
      <c r="FT22" s="1">
        <v>66.002604036000008</v>
      </c>
      <c r="FU22" s="1">
        <v>62.500304488000005</v>
      </c>
      <c r="FV22" s="1">
        <v>64.031650466000002</v>
      </c>
      <c r="FW22" s="1">
        <v>65.56997447000002</v>
      </c>
      <c r="FX22" s="1">
        <v>62.747802608999997</v>
      </c>
      <c r="FY22" s="1">
        <v>85.522393813999997</v>
      </c>
      <c r="FZ22" s="1">
        <v>47.868066349999999</v>
      </c>
      <c r="GA22" s="1">
        <v>60.104376923999993</v>
      </c>
      <c r="GB22" s="8">
        <v>97.286823102</v>
      </c>
      <c r="GC22" s="8">
        <v>516.03500395600008</v>
      </c>
      <c r="GD22" s="8">
        <v>130.265084129</v>
      </c>
      <c r="GE22" s="8">
        <v>66.669540217999995</v>
      </c>
      <c r="GF22" s="8">
        <v>77.039109077999996</v>
      </c>
      <c r="GG22" s="8">
        <v>73.288075731000006</v>
      </c>
      <c r="GH22" s="8">
        <v>99.423551892999996</v>
      </c>
      <c r="GI22" s="8">
        <v>67.415896836999991</v>
      </c>
      <c r="GJ22" s="8">
        <v>66.569947692</v>
      </c>
      <c r="GK22" s="8">
        <v>169.35909274599999</v>
      </c>
      <c r="GL22" s="9">
        <v>52.031245059</v>
      </c>
      <c r="GM22" s="9">
        <v>76.940579399000001</v>
      </c>
      <c r="GN22" s="9">
        <v>100.16844482600001</v>
      </c>
      <c r="GO22" s="9">
        <v>101.39704252100002</v>
      </c>
      <c r="GP22" s="9">
        <v>83.094521419999992</v>
      </c>
      <c r="GQ22" s="9">
        <v>91.592393697999995</v>
      </c>
      <c r="GR22" s="9">
        <v>96.415688990000007</v>
      </c>
      <c r="GS22" s="9">
        <v>87.492364181999989</v>
      </c>
      <c r="GT22" s="9">
        <v>88.525746821000013</v>
      </c>
      <c r="GU22" s="9">
        <v>100.43581452100001</v>
      </c>
      <c r="GV22" s="9">
        <v>242.15037158600001</v>
      </c>
      <c r="GW22" s="9">
        <v>147.24209699900001</v>
      </c>
      <c r="GX22" s="9">
        <v>58.044035133000008</v>
      </c>
      <c r="GY22" s="9">
        <v>100.410385918</v>
      </c>
      <c r="GZ22" s="9">
        <v>117.557764107</v>
      </c>
      <c r="HA22" s="9">
        <v>78.074444397999997</v>
      </c>
      <c r="HB22" s="9">
        <v>81.076717403000004</v>
      </c>
      <c r="HC22" s="9">
        <v>68.380724942000001</v>
      </c>
      <c r="HD22" s="9">
        <v>79.057577239000011</v>
      </c>
    </row>
    <row r="23" spans="1:212" x14ac:dyDescent="0.25">
      <c r="A23" s="15" t="s">
        <v>26</v>
      </c>
      <c r="B23" s="1">
        <v>6.7242951330000009</v>
      </c>
      <c r="C23" s="1">
        <v>9.7691791820000002</v>
      </c>
      <c r="D23" s="1">
        <v>7.3063883810000005</v>
      </c>
      <c r="E23" s="1">
        <v>14.515936238</v>
      </c>
      <c r="F23" s="1">
        <v>3.2739660110000002</v>
      </c>
      <c r="G23" s="1">
        <v>6.2617477739999998</v>
      </c>
      <c r="H23" s="1">
        <v>4.5499107080000005</v>
      </c>
      <c r="I23" s="1">
        <v>5.5645897939999998</v>
      </c>
      <c r="J23" s="1">
        <v>7.7601307070000001</v>
      </c>
      <c r="K23" s="1">
        <v>16.870913551999998</v>
      </c>
      <c r="L23" s="1">
        <v>19.209479051999999</v>
      </c>
      <c r="M23" s="1">
        <v>8.1768144420000013</v>
      </c>
      <c r="N23" s="1">
        <v>6.4734212810000002</v>
      </c>
      <c r="O23" s="1">
        <v>15.858719334000002</v>
      </c>
      <c r="P23" s="1">
        <v>15.889358178</v>
      </c>
      <c r="Q23" s="1">
        <v>11.487607710000001</v>
      </c>
      <c r="R23" s="1">
        <v>19.132825026999999</v>
      </c>
      <c r="S23" s="1">
        <v>23.275567396</v>
      </c>
      <c r="T23" s="1">
        <v>13.755427962000002</v>
      </c>
      <c r="U23" s="1">
        <v>13.486568226999999</v>
      </c>
      <c r="V23" s="1">
        <v>12.570335080000001</v>
      </c>
      <c r="W23" s="1">
        <v>14.883360286</v>
      </c>
      <c r="X23" s="1">
        <v>19.238202057000002</v>
      </c>
      <c r="Y23" s="1">
        <v>23.319203078999998</v>
      </c>
      <c r="Z23" s="1">
        <v>2.2527350949999998</v>
      </c>
      <c r="AA23" s="1">
        <v>10.444832313000001</v>
      </c>
      <c r="AB23" s="1">
        <v>21.867391833999999</v>
      </c>
      <c r="AC23" s="1">
        <v>23.582799564000002</v>
      </c>
      <c r="AD23" s="1">
        <v>21.908310406000002</v>
      </c>
      <c r="AE23" s="1">
        <v>10.120796969999999</v>
      </c>
      <c r="AF23" s="1">
        <v>16.078895725999999</v>
      </c>
      <c r="AG23" s="1">
        <v>12.748479409</v>
      </c>
      <c r="AH23" s="1">
        <v>16.026621023000001</v>
      </c>
      <c r="AI23" s="1">
        <v>8.7447765670000006</v>
      </c>
      <c r="AJ23" s="1">
        <v>16.726207819999999</v>
      </c>
      <c r="AK23" s="1">
        <v>15.360737200999999</v>
      </c>
      <c r="AL23" s="1">
        <v>13.247694054</v>
      </c>
      <c r="AM23" s="1">
        <v>15.251298951000001</v>
      </c>
      <c r="AN23" s="1">
        <v>3.1957904749999999</v>
      </c>
      <c r="AO23" s="1">
        <v>40.520004760000006</v>
      </c>
      <c r="AP23" s="1">
        <v>13.081876272000001</v>
      </c>
      <c r="AQ23" s="1">
        <v>54.581401146000005</v>
      </c>
      <c r="AR23" s="1">
        <v>18.394928952999997</v>
      </c>
      <c r="AS23" s="1">
        <v>10.685409698999999</v>
      </c>
      <c r="AT23" s="1">
        <v>20.440275892999999</v>
      </c>
      <c r="AU23" s="1">
        <v>15.193605085</v>
      </c>
      <c r="AV23" s="1">
        <v>10.957038536000001</v>
      </c>
      <c r="AW23" s="1">
        <v>9.5583696600000003</v>
      </c>
      <c r="AX23" s="1">
        <v>6.8493850550000008</v>
      </c>
      <c r="AY23" s="1">
        <v>35.160955484999995</v>
      </c>
      <c r="AZ23" s="1">
        <v>48.962619681999996</v>
      </c>
      <c r="BA23" s="1">
        <v>18.804807182000001</v>
      </c>
      <c r="BB23" s="1">
        <v>9.9416944069999982</v>
      </c>
      <c r="BC23" s="1">
        <v>17.192084171999998</v>
      </c>
      <c r="BD23" s="1">
        <v>12.327955641000001</v>
      </c>
      <c r="BE23" s="1">
        <v>15.783570743</v>
      </c>
      <c r="BF23" s="1">
        <v>7.5734242029999992</v>
      </c>
      <c r="BG23" s="1">
        <v>19.862175826999998</v>
      </c>
      <c r="BH23" s="1">
        <v>14.978695434</v>
      </c>
      <c r="BI23" s="1">
        <v>30.122972392999998</v>
      </c>
      <c r="BJ23" s="1">
        <v>116.05615245899999</v>
      </c>
      <c r="BK23" s="1">
        <v>20.390925065000001</v>
      </c>
      <c r="BL23" s="1">
        <v>48.605318320999999</v>
      </c>
      <c r="BM23" s="1">
        <v>15.019122136999998</v>
      </c>
      <c r="BN23" s="1">
        <v>19.451721445</v>
      </c>
      <c r="BO23" s="1">
        <v>21.60433394</v>
      </c>
      <c r="BP23" s="1">
        <v>7.894185427</v>
      </c>
      <c r="BQ23" s="1">
        <v>49.993445094000002</v>
      </c>
      <c r="BR23" s="1">
        <v>21.451875611999998</v>
      </c>
      <c r="BS23" s="1">
        <v>53.220106699999995</v>
      </c>
      <c r="BT23" s="1">
        <v>18.933585717000003</v>
      </c>
      <c r="BU23" s="1">
        <v>44.304690094999998</v>
      </c>
      <c r="BV23" s="1">
        <v>0.62277996699999993</v>
      </c>
      <c r="BW23" s="1">
        <v>34.204654845999997</v>
      </c>
      <c r="BX23" s="1">
        <v>77.438167820999993</v>
      </c>
      <c r="BY23" s="1">
        <v>34.592827557999996</v>
      </c>
      <c r="BZ23" s="1">
        <v>24.866735264000003</v>
      </c>
      <c r="CA23" s="1">
        <v>58.322987137999995</v>
      </c>
      <c r="CB23" s="1">
        <v>25.499217678000001</v>
      </c>
      <c r="CC23" s="1">
        <v>42.397898346000005</v>
      </c>
      <c r="CD23" s="1">
        <v>65.32767742499999</v>
      </c>
      <c r="CE23" s="1">
        <v>29.453107009</v>
      </c>
      <c r="CF23" s="1">
        <v>70.024974632999999</v>
      </c>
      <c r="CG23" s="1">
        <v>47.808666846000001</v>
      </c>
      <c r="CH23" s="1">
        <v>3.4875478330000003</v>
      </c>
      <c r="CI23" s="1">
        <v>25.587071805000001</v>
      </c>
      <c r="CJ23" s="1">
        <v>84.134699583</v>
      </c>
      <c r="CK23" s="1">
        <v>36.693283670999996</v>
      </c>
      <c r="CL23" s="1">
        <v>79.660669955000003</v>
      </c>
      <c r="CM23" s="1">
        <v>95.917540319000011</v>
      </c>
      <c r="CN23" s="1">
        <v>26.061488227000002</v>
      </c>
      <c r="CO23" s="1">
        <v>48.308602815999997</v>
      </c>
      <c r="CP23" s="1">
        <v>27.694091633999999</v>
      </c>
      <c r="CQ23" s="1">
        <v>100.58696033699999</v>
      </c>
      <c r="CR23" s="1">
        <v>37.009161884000001</v>
      </c>
      <c r="CS23" s="1">
        <v>104.132534519</v>
      </c>
      <c r="CT23" s="1">
        <v>11.660653672</v>
      </c>
      <c r="CU23" s="1">
        <v>12.042038113</v>
      </c>
      <c r="CV23" s="1">
        <v>64.138920995000007</v>
      </c>
      <c r="CW23" s="1">
        <v>75.089692577000008</v>
      </c>
      <c r="CX23" s="1">
        <v>43.400008018999998</v>
      </c>
      <c r="CY23" s="1">
        <v>34.057288136000004</v>
      </c>
      <c r="CZ23" s="1">
        <v>72.825156602999996</v>
      </c>
      <c r="DA23" s="1">
        <v>71.308573311999993</v>
      </c>
      <c r="DB23" s="1">
        <v>69.477920377000004</v>
      </c>
      <c r="DC23" s="1">
        <v>71.203796459000003</v>
      </c>
      <c r="DD23" s="1">
        <v>113.421237469</v>
      </c>
      <c r="DE23" s="1">
        <v>90.479500242000015</v>
      </c>
      <c r="DF23" s="1">
        <v>11.753044292999999</v>
      </c>
      <c r="DG23" s="1">
        <v>32.454010852999993</v>
      </c>
      <c r="DH23" s="1">
        <v>119.912913401</v>
      </c>
      <c r="DI23" s="1">
        <v>57.865611457999997</v>
      </c>
      <c r="DJ23" s="1">
        <v>66.319256893000002</v>
      </c>
      <c r="DK23" s="1">
        <v>57.271884699000005</v>
      </c>
      <c r="DL23" s="1">
        <v>73.584661218999997</v>
      </c>
      <c r="DM23" s="1">
        <v>67.568972615999996</v>
      </c>
      <c r="DN23" s="1">
        <v>100.990009931</v>
      </c>
      <c r="DO23" s="1">
        <v>90.480754136000002</v>
      </c>
      <c r="DP23" s="1">
        <v>83.768583419000009</v>
      </c>
      <c r="DQ23" s="1">
        <v>40.485915712000001</v>
      </c>
      <c r="DR23" s="1">
        <v>22.697498871999997</v>
      </c>
      <c r="DS23" s="1">
        <v>51.083705132000006</v>
      </c>
      <c r="DT23" s="1">
        <v>128.78992062100002</v>
      </c>
      <c r="DU23" s="1">
        <v>78.406418392999996</v>
      </c>
      <c r="DV23" s="1">
        <v>49.132134301000001</v>
      </c>
      <c r="DW23" s="1">
        <v>43.808636014000001</v>
      </c>
      <c r="DX23" s="1">
        <v>116.85790529999998</v>
      </c>
      <c r="DY23" s="1">
        <v>74.831581682999996</v>
      </c>
      <c r="DZ23" s="1">
        <v>46.926654315999997</v>
      </c>
      <c r="EA23" s="1">
        <v>90.040259509999998</v>
      </c>
      <c r="EB23" s="1">
        <v>45.279967032999998</v>
      </c>
      <c r="EC23" s="1">
        <v>91.449044753999999</v>
      </c>
      <c r="ED23" s="1">
        <v>15.033192479</v>
      </c>
      <c r="EE23" s="1">
        <v>107.135740951</v>
      </c>
      <c r="EF23" s="1">
        <v>71.992958162999997</v>
      </c>
      <c r="EG23" s="1">
        <v>39.959781548000002</v>
      </c>
      <c r="EH23" s="1">
        <v>86.094032249999998</v>
      </c>
      <c r="EI23" s="1">
        <v>33.662481792000001</v>
      </c>
      <c r="EJ23" s="1">
        <v>81.182797106999985</v>
      </c>
      <c r="EK23" s="1">
        <v>59.452955418999998</v>
      </c>
      <c r="EL23" s="1">
        <v>94.504540947999999</v>
      </c>
      <c r="EM23" s="1">
        <v>55.090986852</v>
      </c>
      <c r="EN23" s="1">
        <v>54.398406482000006</v>
      </c>
      <c r="EO23" s="1">
        <v>138.819758216</v>
      </c>
      <c r="EP23" s="1">
        <v>31.765201781999995</v>
      </c>
      <c r="EQ23" s="1">
        <v>48.825842010999999</v>
      </c>
      <c r="ER23" s="1">
        <v>87.915436626000016</v>
      </c>
      <c r="ES23" s="1">
        <v>52.165825288000001</v>
      </c>
      <c r="ET23" s="1">
        <v>60.463753820000001</v>
      </c>
      <c r="EU23" s="1">
        <v>66.014234647000009</v>
      </c>
      <c r="EV23" s="1">
        <v>56.934087713999993</v>
      </c>
      <c r="EW23" s="1">
        <v>73.249204246000005</v>
      </c>
      <c r="EX23" s="1">
        <v>53.307322968999998</v>
      </c>
      <c r="EY23" s="1">
        <v>65.183307350000007</v>
      </c>
      <c r="EZ23" s="1">
        <v>90.365363478000006</v>
      </c>
      <c r="FA23" s="1">
        <v>279.90205959899998</v>
      </c>
      <c r="FB23" s="1">
        <v>13.494319379999999</v>
      </c>
      <c r="FC23" s="1">
        <v>52.092394545999994</v>
      </c>
      <c r="FD23" s="1">
        <v>102.73879465099999</v>
      </c>
      <c r="FE23" s="1">
        <v>48.885389379999999</v>
      </c>
      <c r="FF23" s="1">
        <v>64.386862996999994</v>
      </c>
      <c r="FG23" s="1">
        <v>50.440711433000004</v>
      </c>
      <c r="FH23" s="1">
        <v>456.35314725800004</v>
      </c>
      <c r="FI23" s="1">
        <v>55.345629363</v>
      </c>
      <c r="FJ23" s="1">
        <v>59.059406286000005</v>
      </c>
      <c r="FK23" s="1">
        <v>59.482737897</v>
      </c>
      <c r="FL23" s="1">
        <v>68.544144566</v>
      </c>
      <c r="FM23" s="1">
        <v>82.973073048000003</v>
      </c>
      <c r="FN23" s="1">
        <v>40.606764815000005</v>
      </c>
      <c r="FO23" s="1">
        <v>51.697962661999995</v>
      </c>
      <c r="FP23" s="1">
        <v>68.211046581999994</v>
      </c>
      <c r="FQ23" s="1">
        <v>57.430151459000001</v>
      </c>
      <c r="FR23" s="1">
        <v>126.41993605</v>
      </c>
      <c r="FS23" s="1">
        <v>66.329034831999991</v>
      </c>
      <c r="FT23" s="1">
        <v>66.002604036000008</v>
      </c>
      <c r="FU23" s="1">
        <v>62.500304488000005</v>
      </c>
      <c r="FV23" s="1">
        <v>64.031650466000002</v>
      </c>
      <c r="FW23" s="1">
        <v>65.56997447000002</v>
      </c>
      <c r="FX23" s="1">
        <v>62.747802608999997</v>
      </c>
      <c r="FY23" s="1">
        <v>85.522393813999997</v>
      </c>
      <c r="FZ23" s="1">
        <v>47.868066349999999</v>
      </c>
      <c r="GA23" s="1">
        <v>60.104376923999993</v>
      </c>
      <c r="GB23" s="8">
        <v>97.286823102</v>
      </c>
      <c r="GC23" s="8">
        <v>516.03500395600008</v>
      </c>
      <c r="GD23" s="8">
        <v>130.265084129</v>
      </c>
      <c r="GE23" s="8">
        <v>66.669540217999995</v>
      </c>
      <c r="GF23" s="8">
        <v>77.039109077999996</v>
      </c>
      <c r="GG23" s="8">
        <v>73.288075731000006</v>
      </c>
      <c r="GH23" s="8">
        <v>99.423551892999996</v>
      </c>
      <c r="GI23" s="8">
        <v>67.415896836999991</v>
      </c>
      <c r="GJ23" s="8">
        <v>66.569947692</v>
      </c>
      <c r="GK23" s="8">
        <v>169.35909274599999</v>
      </c>
      <c r="GL23" s="9">
        <v>52.031245059</v>
      </c>
      <c r="GM23" s="9">
        <v>76.940579399000001</v>
      </c>
      <c r="GN23" s="9">
        <v>100.16844482600001</v>
      </c>
      <c r="GO23" s="9">
        <v>101.39704252100002</v>
      </c>
      <c r="GP23" s="9">
        <v>83.094521419999992</v>
      </c>
      <c r="GQ23" s="9">
        <v>91.592393697999995</v>
      </c>
      <c r="GR23" s="9">
        <v>96.415688990000007</v>
      </c>
      <c r="GS23" s="9">
        <v>87.492364181999989</v>
      </c>
      <c r="GT23" s="9">
        <v>88.525746821000013</v>
      </c>
      <c r="GU23" s="9">
        <v>100.43581452100001</v>
      </c>
      <c r="GV23" s="9">
        <v>242.15037158600001</v>
      </c>
      <c r="GW23" s="9">
        <v>147.24209699900001</v>
      </c>
      <c r="GX23" s="9">
        <v>58.044035133000008</v>
      </c>
      <c r="GY23" s="9">
        <v>100.410385918</v>
      </c>
      <c r="GZ23" s="9">
        <v>117.557764107</v>
      </c>
      <c r="HA23" s="9">
        <v>78.074444397999997</v>
      </c>
      <c r="HB23" s="9">
        <v>81.076717403000004</v>
      </c>
      <c r="HC23" s="9">
        <v>68.380724942000001</v>
      </c>
      <c r="HD23" s="9">
        <v>79.057577239000011</v>
      </c>
    </row>
    <row r="24" spans="1:212" x14ac:dyDescent="0.25">
      <c r="A24" s="15" t="s">
        <v>27</v>
      </c>
      <c r="B24" s="1">
        <v>0</v>
      </c>
      <c r="C24" s="1">
        <v>0</v>
      </c>
      <c r="D24" s="1">
        <v>0</v>
      </c>
      <c r="E24" s="1">
        <v>0</v>
      </c>
      <c r="F24" s="1">
        <v>2.7269999999999999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2.9790000000000001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4.5</v>
      </c>
      <c r="X24" s="1">
        <v>5.6152144719999999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>
        <v>0</v>
      </c>
      <c r="CV24" s="1">
        <v>0</v>
      </c>
      <c r="CW24" s="1">
        <v>0</v>
      </c>
      <c r="CX24" s="1">
        <v>0</v>
      </c>
      <c r="CY24" s="1">
        <v>0</v>
      </c>
      <c r="CZ24" s="1">
        <v>0</v>
      </c>
      <c r="DA24" s="1">
        <v>0</v>
      </c>
      <c r="DB24" s="1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</v>
      </c>
      <c r="DH24" s="1">
        <v>0</v>
      </c>
      <c r="DI24" s="1">
        <v>0</v>
      </c>
      <c r="DJ24" s="1">
        <v>0</v>
      </c>
      <c r="DK24" s="1">
        <v>0</v>
      </c>
      <c r="DL24" s="1">
        <v>0</v>
      </c>
      <c r="DM24" s="1">
        <v>0</v>
      </c>
      <c r="DN24" s="1">
        <v>0</v>
      </c>
      <c r="DO24" s="1">
        <v>0</v>
      </c>
      <c r="DP24" s="1">
        <v>0</v>
      </c>
      <c r="DQ24" s="1">
        <v>0</v>
      </c>
      <c r="DR24" s="1">
        <v>0</v>
      </c>
      <c r="DS24" s="1">
        <v>0</v>
      </c>
      <c r="DT24" s="1">
        <v>0</v>
      </c>
      <c r="DU24" s="1">
        <v>0</v>
      </c>
      <c r="DV24" s="1">
        <v>0</v>
      </c>
      <c r="DW24" s="1">
        <v>0</v>
      </c>
      <c r="DX24" s="1">
        <v>0</v>
      </c>
      <c r="DY24" s="1">
        <v>0</v>
      </c>
      <c r="DZ24" s="1">
        <v>0</v>
      </c>
      <c r="EA24" s="1">
        <v>0</v>
      </c>
      <c r="EB24" s="1">
        <v>0</v>
      </c>
      <c r="EC24" s="1">
        <v>0</v>
      </c>
      <c r="ED24" s="1">
        <v>0</v>
      </c>
      <c r="EE24" s="1">
        <v>0</v>
      </c>
      <c r="EF24" s="1">
        <v>0</v>
      </c>
      <c r="EG24" s="1">
        <v>0</v>
      </c>
      <c r="EH24" s="1">
        <v>0</v>
      </c>
      <c r="EI24" s="1">
        <v>0</v>
      </c>
      <c r="EJ24" s="1">
        <v>0</v>
      </c>
      <c r="EK24" s="1">
        <v>0</v>
      </c>
      <c r="EL24" s="1">
        <v>0</v>
      </c>
      <c r="EM24" s="1">
        <v>0</v>
      </c>
      <c r="EN24" s="1">
        <v>0</v>
      </c>
      <c r="EO24" s="1">
        <v>0</v>
      </c>
      <c r="EP24" s="1">
        <v>0</v>
      </c>
      <c r="EQ24" s="1">
        <v>0</v>
      </c>
      <c r="ER24" s="1">
        <v>0</v>
      </c>
      <c r="ES24" s="1">
        <v>0</v>
      </c>
      <c r="ET24" s="1">
        <v>0</v>
      </c>
      <c r="EU24" s="1">
        <v>0</v>
      </c>
      <c r="EV24" s="1">
        <v>0</v>
      </c>
      <c r="EW24" s="1">
        <v>0</v>
      </c>
      <c r="EX24" s="1">
        <v>0</v>
      </c>
      <c r="EY24" s="1">
        <v>0</v>
      </c>
      <c r="EZ24" s="1">
        <v>0</v>
      </c>
      <c r="FA24" s="1">
        <v>0</v>
      </c>
      <c r="FB24" s="1">
        <v>0</v>
      </c>
      <c r="FC24" s="1">
        <v>0</v>
      </c>
      <c r="FD24" s="1">
        <v>0</v>
      </c>
      <c r="FE24" s="1">
        <v>0</v>
      </c>
      <c r="FF24" s="1">
        <v>0</v>
      </c>
      <c r="FG24" s="1">
        <v>0</v>
      </c>
      <c r="FH24" s="1">
        <v>0</v>
      </c>
      <c r="FI24" s="1">
        <v>0</v>
      </c>
      <c r="FJ24" s="1">
        <v>0</v>
      </c>
      <c r="FK24" s="1">
        <v>0</v>
      </c>
      <c r="FL24" s="1">
        <v>0</v>
      </c>
      <c r="FM24" s="1">
        <v>0</v>
      </c>
      <c r="FN24" s="1">
        <v>0</v>
      </c>
      <c r="FO24" s="1">
        <v>0</v>
      </c>
      <c r="FP24" s="1">
        <v>0</v>
      </c>
      <c r="FQ24" s="1">
        <v>0</v>
      </c>
      <c r="FR24" s="1">
        <v>0</v>
      </c>
      <c r="FS24" s="1">
        <v>0</v>
      </c>
      <c r="FT24" s="1">
        <v>0</v>
      </c>
      <c r="FU24" s="1">
        <v>0</v>
      </c>
      <c r="FV24" s="1">
        <v>0</v>
      </c>
      <c r="FW24" s="1">
        <v>0</v>
      </c>
      <c r="FX24" s="1">
        <v>0</v>
      </c>
      <c r="FY24" s="1">
        <v>0</v>
      </c>
      <c r="FZ24" s="1">
        <v>0</v>
      </c>
      <c r="GA24" s="1">
        <v>0</v>
      </c>
      <c r="GB24" s="8">
        <v>0</v>
      </c>
      <c r="GC24" s="8">
        <v>0</v>
      </c>
      <c r="GD24" s="8">
        <v>0</v>
      </c>
      <c r="GE24" s="8">
        <v>0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9">
        <v>0</v>
      </c>
      <c r="GM24" s="9">
        <v>0</v>
      </c>
      <c r="GN24" s="9">
        <v>0</v>
      </c>
      <c r="GO24" s="9">
        <v>0</v>
      </c>
      <c r="GP24" s="9">
        <v>0</v>
      </c>
      <c r="GQ24" s="9">
        <v>0</v>
      </c>
      <c r="GR24" s="9">
        <v>0</v>
      </c>
      <c r="GS24" s="9">
        <v>0</v>
      </c>
      <c r="GT24" s="9">
        <v>0</v>
      </c>
      <c r="GU24" s="9">
        <v>0</v>
      </c>
      <c r="GV24" s="9">
        <v>0</v>
      </c>
      <c r="GW24" s="9">
        <v>0</v>
      </c>
      <c r="GX24" s="9">
        <v>0</v>
      </c>
      <c r="GY24" s="9">
        <v>0</v>
      </c>
      <c r="GZ24" s="9">
        <v>0</v>
      </c>
      <c r="HA24" s="9">
        <v>0</v>
      </c>
      <c r="HB24" s="9">
        <v>0</v>
      </c>
      <c r="HC24" s="9">
        <v>0</v>
      </c>
      <c r="HD24" s="9">
        <v>0</v>
      </c>
    </row>
    <row r="25" spans="1:212" s="18" customFormat="1" ht="14.25" x14ac:dyDescent="0.2">
      <c r="A25" s="12" t="s">
        <v>30</v>
      </c>
      <c r="B25" s="13">
        <v>113.630504328</v>
      </c>
      <c r="C25" s="13">
        <v>131.98771506100002</v>
      </c>
      <c r="D25" s="13">
        <v>134.808571849</v>
      </c>
      <c r="E25" s="13">
        <v>139.13881473800001</v>
      </c>
      <c r="F25" s="13">
        <v>118.052011599</v>
      </c>
      <c r="G25" s="13">
        <v>122.69466571199999</v>
      </c>
      <c r="H25" s="13">
        <v>118.139360371</v>
      </c>
      <c r="I25" s="13">
        <v>189.401053692</v>
      </c>
      <c r="J25" s="13">
        <v>129.62587404100003</v>
      </c>
      <c r="K25" s="13">
        <v>120.307125277</v>
      </c>
      <c r="L25" s="13">
        <v>152.39237801899998</v>
      </c>
      <c r="M25" s="13">
        <v>386.24691998399999</v>
      </c>
      <c r="N25" s="13">
        <v>52.085820081000008</v>
      </c>
      <c r="O25" s="13">
        <v>180.97125496700005</v>
      </c>
      <c r="P25" s="13">
        <v>141.54436675700001</v>
      </c>
      <c r="Q25" s="13">
        <v>145.662793169</v>
      </c>
      <c r="R25" s="13">
        <v>216.72008354100001</v>
      </c>
      <c r="S25" s="13">
        <v>130.88153646900003</v>
      </c>
      <c r="T25" s="13">
        <v>241.27570653000001</v>
      </c>
      <c r="U25" s="13">
        <v>195.03718928699996</v>
      </c>
      <c r="V25" s="13">
        <v>189.95984375400002</v>
      </c>
      <c r="W25" s="13">
        <v>179.39263425799999</v>
      </c>
      <c r="X25" s="13">
        <v>162.766750739</v>
      </c>
      <c r="Y25" s="13">
        <v>210.548257777</v>
      </c>
      <c r="Z25" s="13">
        <v>157.24128826399999</v>
      </c>
      <c r="AA25" s="13">
        <v>184.00219447500001</v>
      </c>
      <c r="AB25" s="13">
        <v>267.81663172899999</v>
      </c>
      <c r="AC25" s="13">
        <v>152.86230895699998</v>
      </c>
      <c r="AD25" s="13">
        <v>113.72456269599999</v>
      </c>
      <c r="AE25" s="13">
        <v>224.40414269600001</v>
      </c>
      <c r="AF25" s="13">
        <v>165.40550001000003</v>
      </c>
      <c r="AG25" s="13">
        <v>179.36220695999998</v>
      </c>
      <c r="AH25" s="13">
        <v>170.259978037</v>
      </c>
      <c r="AI25" s="13">
        <v>173.455669417</v>
      </c>
      <c r="AJ25" s="13">
        <v>175.97657065299998</v>
      </c>
      <c r="AK25" s="13">
        <v>219.19505763099997</v>
      </c>
      <c r="AL25" s="13">
        <v>293.74087317499999</v>
      </c>
      <c r="AM25" s="13">
        <v>168.54513406000001</v>
      </c>
      <c r="AN25" s="13">
        <v>198.97524850899998</v>
      </c>
      <c r="AO25" s="13">
        <v>167.23673725499998</v>
      </c>
      <c r="AP25" s="13">
        <v>228.53192052499998</v>
      </c>
      <c r="AQ25" s="13">
        <v>170.71681405199999</v>
      </c>
      <c r="AR25" s="13">
        <v>174.36665583300001</v>
      </c>
      <c r="AS25" s="13">
        <v>175.38192276699999</v>
      </c>
      <c r="AT25" s="13">
        <v>304.05168931500003</v>
      </c>
      <c r="AU25" s="13">
        <v>204.20259481399998</v>
      </c>
      <c r="AV25" s="13">
        <v>165.52956097800001</v>
      </c>
      <c r="AW25" s="13">
        <v>173.834553078</v>
      </c>
      <c r="AX25" s="13">
        <v>168.89963798799999</v>
      </c>
      <c r="AY25" s="13">
        <v>162.24444092299998</v>
      </c>
      <c r="AZ25" s="13">
        <v>299.03985374600001</v>
      </c>
      <c r="BA25" s="13">
        <v>158.109942082</v>
      </c>
      <c r="BB25" s="13">
        <v>320.04704457400004</v>
      </c>
      <c r="BC25" s="13">
        <v>168.73679645699997</v>
      </c>
      <c r="BD25" s="13">
        <v>191.274087958</v>
      </c>
      <c r="BE25" s="13">
        <v>228.49980936400001</v>
      </c>
      <c r="BF25" s="13">
        <v>195.252746747</v>
      </c>
      <c r="BG25" s="13">
        <v>313.97378919300002</v>
      </c>
      <c r="BH25" s="13">
        <v>201.18896906400002</v>
      </c>
      <c r="BI25" s="13">
        <v>180.41489984400002</v>
      </c>
      <c r="BJ25" s="13">
        <v>164.82443842599997</v>
      </c>
      <c r="BK25" s="13">
        <v>245.27846418200002</v>
      </c>
      <c r="BL25" s="13">
        <v>209.56788986500001</v>
      </c>
      <c r="BM25" s="13">
        <v>186.904454216</v>
      </c>
      <c r="BN25" s="13">
        <v>169.95492316100001</v>
      </c>
      <c r="BO25" s="13">
        <v>182.33052323200002</v>
      </c>
      <c r="BP25" s="13">
        <v>110.211405313</v>
      </c>
      <c r="BQ25" s="13">
        <v>209.93704395999998</v>
      </c>
      <c r="BR25" s="13">
        <v>151.67448321400002</v>
      </c>
      <c r="BS25" s="13">
        <v>174.76723291599998</v>
      </c>
      <c r="BT25" s="13">
        <v>357.54797519200002</v>
      </c>
      <c r="BU25" s="13">
        <v>283.96314831000007</v>
      </c>
      <c r="BV25" s="13">
        <v>329.36675647699997</v>
      </c>
      <c r="BW25" s="13">
        <v>209.27352188999998</v>
      </c>
      <c r="BX25" s="13">
        <v>196.26218577799997</v>
      </c>
      <c r="BY25" s="13">
        <v>277.64095457299999</v>
      </c>
      <c r="BZ25" s="13">
        <v>207.93082158599998</v>
      </c>
      <c r="CA25" s="13">
        <v>193.11205441900003</v>
      </c>
      <c r="CB25" s="13">
        <v>272.95113968499999</v>
      </c>
      <c r="CC25" s="13">
        <v>201.86269754300002</v>
      </c>
      <c r="CD25" s="13">
        <v>193.90484871100003</v>
      </c>
      <c r="CE25" s="13">
        <v>235.06068126299999</v>
      </c>
      <c r="CF25" s="13">
        <v>274.31377087300001</v>
      </c>
      <c r="CG25" s="13">
        <v>300.513055313</v>
      </c>
      <c r="CH25" s="13">
        <v>258.79575985099996</v>
      </c>
      <c r="CI25" s="13">
        <v>253.65632142899997</v>
      </c>
      <c r="CJ25" s="13">
        <v>173.887277485</v>
      </c>
      <c r="CK25" s="13">
        <v>156.89708526700002</v>
      </c>
      <c r="CL25" s="13">
        <v>256.05154222100003</v>
      </c>
      <c r="CM25" s="13">
        <v>198.397496526</v>
      </c>
      <c r="CN25" s="13">
        <v>181.75282952800001</v>
      </c>
      <c r="CO25" s="13">
        <v>174.138878546</v>
      </c>
      <c r="CP25" s="13">
        <v>194.34818791699999</v>
      </c>
      <c r="CQ25" s="13">
        <v>196.51867869599999</v>
      </c>
      <c r="CR25" s="13">
        <v>325.24953545700004</v>
      </c>
      <c r="CS25" s="13">
        <v>319.14713005300007</v>
      </c>
      <c r="CT25" s="13">
        <v>273.14846272099999</v>
      </c>
      <c r="CU25" s="13">
        <v>513.63882895699999</v>
      </c>
      <c r="CV25" s="13">
        <v>178.94347474</v>
      </c>
      <c r="CW25" s="13">
        <v>170.14392551299997</v>
      </c>
      <c r="CX25" s="13">
        <v>249.97222818299997</v>
      </c>
      <c r="CY25" s="13">
        <v>174.373205996</v>
      </c>
      <c r="CZ25" s="13">
        <v>186.60234787699997</v>
      </c>
      <c r="DA25" s="13">
        <v>216.99606398999993</v>
      </c>
      <c r="DB25" s="13">
        <v>184.46789860600001</v>
      </c>
      <c r="DC25" s="13">
        <v>446.12906698800003</v>
      </c>
      <c r="DD25" s="13">
        <v>218.78273874799999</v>
      </c>
      <c r="DE25" s="13">
        <v>240.71619155299999</v>
      </c>
      <c r="DF25" s="13">
        <v>478.81329197999992</v>
      </c>
      <c r="DG25" s="13">
        <v>269.22506566300007</v>
      </c>
      <c r="DH25" s="13">
        <v>345.737565442</v>
      </c>
      <c r="DI25" s="13">
        <v>261.01978978400001</v>
      </c>
      <c r="DJ25" s="13">
        <v>296.86359595200008</v>
      </c>
      <c r="DK25" s="13">
        <v>314.94293884499996</v>
      </c>
      <c r="DL25" s="13">
        <v>296.18329521500004</v>
      </c>
      <c r="DM25" s="13">
        <v>280.493114306</v>
      </c>
      <c r="DN25" s="13">
        <v>339.29707723399997</v>
      </c>
      <c r="DO25" s="13">
        <v>308.35428809699999</v>
      </c>
      <c r="DP25" s="13">
        <v>293.03221290099998</v>
      </c>
      <c r="DQ25" s="13">
        <v>364.97008287599988</v>
      </c>
      <c r="DR25" s="13">
        <v>432.35879525799999</v>
      </c>
      <c r="DS25" s="13">
        <v>329.04294591199999</v>
      </c>
      <c r="DT25" s="13">
        <v>336.92671297800001</v>
      </c>
      <c r="DU25" s="13">
        <v>364.03135634900008</v>
      </c>
      <c r="DV25" s="13">
        <v>310.61885941900005</v>
      </c>
      <c r="DW25" s="13">
        <v>310.49204088300002</v>
      </c>
      <c r="DX25" s="13">
        <v>327.46212506399996</v>
      </c>
      <c r="DY25" s="13">
        <v>317.43700291500005</v>
      </c>
      <c r="DZ25" s="13">
        <v>313.75831015900002</v>
      </c>
      <c r="EA25" s="13">
        <v>302.226580883</v>
      </c>
      <c r="EB25" s="13">
        <v>304.11331756800001</v>
      </c>
      <c r="EC25" s="13">
        <v>346.13032409099998</v>
      </c>
      <c r="ED25" s="13">
        <v>345.03709166300001</v>
      </c>
      <c r="EE25" s="13">
        <v>181.10179829099997</v>
      </c>
      <c r="EF25" s="13">
        <v>245.49737773400003</v>
      </c>
      <c r="EG25" s="13">
        <v>289.15946208399998</v>
      </c>
      <c r="EH25" s="13">
        <v>650.11880519700003</v>
      </c>
      <c r="EI25" s="13">
        <v>239.57232465199996</v>
      </c>
      <c r="EJ25" s="13">
        <v>345.38801037999997</v>
      </c>
      <c r="EK25" s="13">
        <v>237.19826306000004</v>
      </c>
      <c r="EL25" s="13">
        <v>446.73105954700009</v>
      </c>
      <c r="EM25" s="13">
        <v>247.967557621</v>
      </c>
      <c r="EN25" s="13">
        <v>222.89625476099999</v>
      </c>
      <c r="EO25" s="13">
        <v>367.59392071600001</v>
      </c>
      <c r="EP25" s="13">
        <v>324.15694431599997</v>
      </c>
      <c r="EQ25" s="13">
        <v>407.45420877200002</v>
      </c>
      <c r="ER25" s="13">
        <v>268.19275110200005</v>
      </c>
      <c r="ES25" s="13">
        <v>288.366027884</v>
      </c>
      <c r="ET25" s="13">
        <v>720.326480339</v>
      </c>
      <c r="EU25" s="13">
        <v>560.685767328</v>
      </c>
      <c r="EV25" s="13">
        <v>279.21450620700006</v>
      </c>
      <c r="EW25" s="13">
        <v>457.11884443900004</v>
      </c>
      <c r="EX25" s="13">
        <v>308.91190674000001</v>
      </c>
      <c r="EY25" s="13">
        <v>348.36850445399995</v>
      </c>
      <c r="EZ25" s="13">
        <v>480.92015148600007</v>
      </c>
      <c r="FA25" s="13">
        <v>727.94322301899979</v>
      </c>
      <c r="FB25" s="13">
        <v>442.91661808499993</v>
      </c>
      <c r="FC25" s="13">
        <v>559.11778084399998</v>
      </c>
      <c r="FD25" s="13">
        <v>304.48585934900001</v>
      </c>
      <c r="FE25" s="13">
        <v>277.24596907999995</v>
      </c>
      <c r="FF25" s="13">
        <v>395.21711391299993</v>
      </c>
      <c r="FG25" s="13">
        <v>390.87020019400001</v>
      </c>
      <c r="FH25" s="13">
        <v>-10.19961205200002</v>
      </c>
      <c r="FI25" s="13">
        <v>896.028685892</v>
      </c>
      <c r="FJ25" s="13">
        <v>538.64958829500006</v>
      </c>
      <c r="FK25" s="13">
        <v>512.83278328900008</v>
      </c>
      <c r="FL25" s="13">
        <v>585.25816638799995</v>
      </c>
      <c r="FM25" s="13">
        <v>746.47687185100006</v>
      </c>
      <c r="FN25" s="13">
        <v>418.96138073900005</v>
      </c>
      <c r="FO25" s="13">
        <v>386.87058325600003</v>
      </c>
      <c r="FP25" s="13">
        <v>605.14545195400001</v>
      </c>
      <c r="FQ25" s="13">
        <v>289.91070412800002</v>
      </c>
      <c r="FR25" s="13">
        <v>377.71552659900004</v>
      </c>
      <c r="FS25" s="13">
        <v>442.29352348700002</v>
      </c>
      <c r="FT25" s="13">
        <v>454.48987803999995</v>
      </c>
      <c r="FU25" s="13">
        <v>540.77147939299994</v>
      </c>
      <c r="FV25" s="13">
        <v>454.09506691899998</v>
      </c>
      <c r="FW25" s="13">
        <v>405.30382127000007</v>
      </c>
      <c r="FX25" s="13">
        <v>427.88925109199999</v>
      </c>
      <c r="FY25" s="13">
        <v>1004.9312945460001</v>
      </c>
      <c r="FZ25" s="13">
        <v>358.47579479299998</v>
      </c>
      <c r="GA25" s="13">
        <v>414.446051533</v>
      </c>
      <c r="GB25" s="8">
        <v>406.52045029200002</v>
      </c>
      <c r="GC25" s="8">
        <v>460.50405505899994</v>
      </c>
      <c r="GD25" s="8">
        <v>476.49511782499997</v>
      </c>
      <c r="GE25" s="8">
        <v>528.36471996</v>
      </c>
      <c r="GF25" s="8">
        <v>459.70692191400002</v>
      </c>
      <c r="GG25" s="8">
        <v>441.16698253999999</v>
      </c>
      <c r="GH25" s="8">
        <v>380.22220279899994</v>
      </c>
      <c r="GI25" s="8">
        <v>465.89537272599995</v>
      </c>
      <c r="GJ25" s="8">
        <v>533.45595250100007</v>
      </c>
      <c r="GK25" s="8">
        <v>610.59890744699999</v>
      </c>
      <c r="GL25" s="9">
        <v>742.73578027299993</v>
      </c>
      <c r="GM25" s="9">
        <v>671.00070135700003</v>
      </c>
      <c r="GN25" s="9">
        <v>426.40174358799999</v>
      </c>
      <c r="GO25" s="9">
        <v>683.94375792500011</v>
      </c>
      <c r="GP25" s="9">
        <v>460.25732185499999</v>
      </c>
      <c r="GQ25" s="9">
        <v>461.20769405999999</v>
      </c>
      <c r="GR25" s="9">
        <v>499.74467089300003</v>
      </c>
      <c r="GS25" s="9">
        <v>413.77887673800001</v>
      </c>
      <c r="GT25" s="9">
        <v>413.65754296900008</v>
      </c>
      <c r="GU25" s="9">
        <v>486.25675127999995</v>
      </c>
      <c r="GV25" s="9">
        <v>441.23859421300006</v>
      </c>
      <c r="GW25" s="9">
        <v>704.45112254599997</v>
      </c>
      <c r="GX25" s="9">
        <v>316.41098610999995</v>
      </c>
      <c r="GY25" s="9">
        <v>488.90175869000001</v>
      </c>
      <c r="GZ25" s="9">
        <v>835.38307447199998</v>
      </c>
      <c r="HA25" s="9">
        <v>350.60397989000001</v>
      </c>
      <c r="HB25" s="9">
        <v>349.57777744100002</v>
      </c>
      <c r="HC25" s="9">
        <v>402.65507005199999</v>
      </c>
      <c r="HD25" s="9">
        <v>443.86292516499998</v>
      </c>
    </row>
    <row r="26" spans="1:212" x14ac:dyDescent="0.25">
      <c r="A26" s="15" t="s">
        <v>31</v>
      </c>
      <c r="B26" s="1">
        <v>103.509872464</v>
      </c>
      <c r="C26" s="1">
        <v>102.311026846</v>
      </c>
      <c r="D26" s="1">
        <v>111.069197923</v>
      </c>
      <c r="E26" s="1">
        <v>103.77506139700002</v>
      </c>
      <c r="F26" s="1">
        <v>98.083978583999993</v>
      </c>
      <c r="G26" s="1">
        <v>97.370391831999996</v>
      </c>
      <c r="H26" s="1">
        <v>92.792562555999993</v>
      </c>
      <c r="I26" s="1">
        <v>165.67483623699999</v>
      </c>
      <c r="J26" s="1">
        <v>97.216725214000007</v>
      </c>
      <c r="K26" s="1">
        <v>91.853893628000009</v>
      </c>
      <c r="L26" s="1">
        <v>97.574689965000005</v>
      </c>
      <c r="M26" s="1">
        <v>333.14788864100001</v>
      </c>
      <c r="N26" s="1">
        <v>36.987471860000007</v>
      </c>
      <c r="O26" s="1">
        <v>157.75455939800003</v>
      </c>
      <c r="P26" s="1">
        <v>112.851552184</v>
      </c>
      <c r="Q26" s="1">
        <v>93.405461857000006</v>
      </c>
      <c r="R26" s="1">
        <v>160.65645019199999</v>
      </c>
      <c r="S26" s="1">
        <v>99.826300925000027</v>
      </c>
      <c r="T26" s="1">
        <v>147.378987677</v>
      </c>
      <c r="U26" s="1">
        <v>133.60950618699999</v>
      </c>
      <c r="V26" s="1">
        <v>129.509312924</v>
      </c>
      <c r="W26" s="1">
        <v>124.117357985</v>
      </c>
      <c r="X26" s="1">
        <v>124.48862154199999</v>
      </c>
      <c r="Y26" s="1">
        <v>144.99837984200002</v>
      </c>
      <c r="Z26" s="1">
        <v>132.61935534</v>
      </c>
      <c r="AA26" s="1">
        <v>143.11409908900001</v>
      </c>
      <c r="AB26" s="1">
        <v>226.193372047</v>
      </c>
      <c r="AC26" s="1">
        <v>114.347354041</v>
      </c>
      <c r="AD26" s="1">
        <v>76.373453226999985</v>
      </c>
      <c r="AE26" s="1">
        <v>177.77280826000001</v>
      </c>
      <c r="AF26" s="1">
        <v>130.39323271500001</v>
      </c>
      <c r="AG26" s="1">
        <v>127.273402511</v>
      </c>
      <c r="AH26" s="1">
        <v>133.011837972</v>
      </c>
      <c r="AI26" s="1">
        <v>130.24539210899999</v>
      </c>
      <c r="AJ26" s="1">
        <v>124.21805501599999</v>
      </c>
      <c r="AK26" s="1">
        <v>146.98241132199996</v>
      </c>
      <c r="AL26" s="1">
        <v>127.20284897800001</v>
      </c>
      <c r="AM26" s="1">
        <v>138.428470017</v>
      </c>
      <c r="AN26" s="1">
        <v>152.60563170099999</v>
      </c>
      <c r="AO26" s="1">
        <v>133.30583867499999</v>
      </c>
      <c r="AP26" s="1">
        <v>186.981588386</v>
      </c>
      <c r="AQ26" s="1">
        <v>133.52607877299999</v>
      </c>
      <c r="AR26" s="1">
        <v>133.447426949</v>
      </c>
      <c r="AS26" s="1">
        <v>135.12941237799998</v>
      </c>
      <c r="AT26" s="1">
        <v>101.137346545</v>
      </c>
      <c r="AU26" s="1">
        <v>166.027257228</v>
      </c>
      <c r="AV26" s="1">
        <v>134.434776599</v>
      </c>
      <c r="AW26" s="1">
        <v>125.46427868399999</v>
      </c>
      <c r="AX26" s="1">
        <v>125.630472833</v>
      </c>
      <c r="AY26" s="1">
        <v>129.30132609399999</v>
      </c>
      <c r="AZ26" s="1">
        <v>141.66639696399997</v>
      </c>
      <c r="BA26" s="1">
        <v>124.70670289700001</v>
      </c>
      <c r="BB26" s="1">
        <v>138.91580661200001</v>
      </c>
      <c r="BC26" s="1">
        <v>136.10656183699999</v>
      </c>
      <c r="BD26" s="1">
        <v>138.561543411</v>
      </c>
      <c r="BE26" s="1">
        <v>143.38268078600001</v>
      </c>
      <c r="BF26" s="1">
        <v>135.32658544700001</v>
      </c>
      <c r="BG26" s="1">
        <v>127.74598087700001</v>
      </c>
      <c r="BH26" s="1">
        <v>132.69350211300002</v>
      </c>
      <c r="BI26" s="1">
        <v>131.36097426500001</v>
      </c>
      <c r="BJ26" s="1">
        <v>124.29279534599998</v>
      </c>
      <c r="BK26" s="1">
        <v>155.40048926700001</v>
      </c>
      <c r="BL26" s="1">
        <v>125.43068324800001</v>
      </c>
      <c r="BM26" s="1">
        <v>109.10566680800001</v>
      </c>
      <c r="BN26" s="1">
        <v>115.01089782000001</v>
      </c>
      <c r="BO26" s="1">
        <v>109.644924328</v>
      </c>
      <c r="BP26" s="1">
        <v>63.603026559999996</v>
      </c>
      <c r="BQ26" s="1">
        <v>161.53468262899997</v>
      </c>
      <c r="BR26" s="1">
        <v>110.84731504000001</v>
      </c>
      <c r="BS26" s="1">
        <v>130.416506513</v>
      </c>
      <c r="BT26" s="1">
        <v>128.89873426099999</v>
      </c>
      <c r="BU26" s="1">
        <v>136.74718066899999</v>
      </c>
      <c r="BV26" s="1">
        <v>131.29135763100001</v>
      </c>
      <c r="BW26" s="1">
        <v>134.113810629</v>
      </c>
      <c r="BX26" s="1">
        <v>146.60744326399998</v>
      </c>
      <c r="BY26" s="1">
        <v>147.96846271500002</v>
      </c>
      <c r="BZ26" s="1">
        <v>158.65832806799997</v>
      </c>
      <c r="CA26" s="1">
        <v>151.33149212900003</v>
      </c>
      <c r="CB26" s="1">
        <v>143.66792988999998</v>
      </c>
      <c r="CC26" s="1">
        <v>144.82165932500001</v>
      </c>
      <c r="CD26" s="1">
        <v>152.43160375300005</v>
      </c>
      <c r="CE26" s="1">
        <v>154.688245188</v>
      </c>
      <c r="CF26" s="1">
        <v>140.976352988</v>
      </c>
      <c r="CG26" s="1">
        <v>133.562309062</v>
      </c>
      <c r="CH26" s="1">
        <v>223.42748803199999</v>
      </c>
      <c r="CI26" s="1">
        <v>213.20130730599999</v>
      </c>
      <c r="CJ26" s="1">
        <v>115.23003021599999</v>
      </c>
      <c r="CK26" s="1">
        <v>110.58039993100002</v>
      </c>
      <c r="CL26" s="1">
        <v>212.11671521200003</v>
      </c>
      <c r="CM26" s="1">
        <v>136.78779092099998</v>
      </c>
      <c r="CN26" s="1">
        <v>129.28493134200002</v>
      </c>
      <c r="CO26" s="1">
        <v>130.75711082999999</v>
      </c>
      <c r="CP26" s="1">
        <v>135.012325159</v>
      </c>
      <c r="CQ26" s="1">
        <v>134.39796266599998</v>
      </c>
      <c r="CR26" s="1">
        <v>268.785566399</v>
      </c>
      <c r="CS26" s="1">
        <v>236.97296763600002</v>
      </c>
      <c r="CT26" s="1">
        <v>244.53447503099997</v>
      </c>
      <c r="CU26" s="1">
        <v>476.07563918799997</v>
      </c>
      <c r="CV26" s="1">
        <v>124.223401509</v>
      </c>
      <c r="CW26" s="1">
        <v>119.64732043899998</v>
      </c>
      <c r="CX26" s="1">
        <v>179.61772145699999</v>
      </c>
      <c r="CY26" s="1">
        <v>106.251226743</v>
      </c>
      <c r="CZ26" s="1">
        <v>147.32441159699997</v>
      </c>
      <c r="DA26" s="1">
        <v>148.13102265799995</v>
      </c>
      <c r="DB26" s="1">
        <v>116.327608678</v>
      </c>
      <c r="DC26" s="1">
        <v>386.26528645300004</v>
      </c>
      <c r="DD26" s="1">
        <v>154.04329589299999</v>
      </c>
      <c r="DE26" s="1">
        <v>165.24921072199999</v>
      </c>
      <c r="DF26" s="1">
        <v>417.55242411599994</v>
      </c>
      <c r="DG26" s="1">
        <v>212.29722753500005</v>
      </c>
      <c r="DH26" s="1">
        <v>279.82923887700002</v>
      </c>
      <c r="DI26" s="1">
        <v>201.640455618</v>
      </c>
      <c r="DJ26" s="1">
        <v>231.82805769500004</v>
      </c>
      <c r="DK26" s="1">
        <v>262.56423475899999</v>
      </c>
      <c r="DL26" s="1">
        <v>243.67069292600002</v>
      </c>
      <c r="DM26" s="1">
        <v>225.952524047</v>
      </c>
      <c r="DN26" s="1">
        <v>227.23814140399998</v>
      </c>
      <c r="DO26" s="1">
        <v>213.53322403599998</v>
      </c>
      <c r="DP26" s="1">
        <v>223.62468890900001</v>
      </c>
      <c r="DQ26" s="1">
        <v>-182.57943684200004</v>
      </c>
      <c r="DR26" s="1">
        <v>269.28455922500001</v>
      </c>
      <c r="DS26" s="1">
        <v>239.481616836</v>
      </c>
      <c r="DT26" s="1">
        <v>160.22981779100002</v>
      </c>
      <c r="DU26" s="1">
        <v>148.81274115000002</v>
      </c>
      <c r="DV26" s="1">
        <v>188.58204103300002</v>
      </c>
      <c r="DW26" s="1">
        <v>191.71882998700002</v>
      </c>
      <c r="DX26" s="1">
        <v>213.06911094899999</v>
      </c>
      <c r="DY26" s="1">
        <v>194.774156514</v>
      </c>
      <c r="DZ26" s="1">
        <v>145.29750382099999</v>
      </c>
      <c r="EA26" s="1">
        <v>196.51909205300001</v>
      </c>
      <c r="EB26" s="1">
        <v>141.39346955700003</v>
      </c>
      <c r="EC26" s="1">
        <v>187.32502211699997</v>
      </c>
      <c r="ED26" s="1">
        <v>172.970337038</v>
      </c>
      <c r="EE26" s="1">
        <v>136.29498492599998</v>
      </c>
      <c r="EF26" s="1">
        <v>103.44824588</v>
      </c>
      <c r="EG26" s="1">
        <v>154.23141504899999</v>
      </c>
      <c r="EH26" s="1">
        <v>126.895710948</v>
      </c>
      <c r="EI26" s="1">
        <v>387.85252273399999</v>
      </c>
      <c r="EJ26" s="1">
        <v>150.077256764</v>
      </c>
      <c r="EK26" s="1">
        <v>174.16210158400003</v>
      </c>
      <c r="EL26" s="1">
        <v>119.60518304899999</v>
      </c>
      <c r="EM26" s="1">
        <v>284.07028914199998</v>
      </c>
      <c r="EN26" s="1">
        <v>91.037587370999987</v>
      </c>
      <c r="EO26" s="1">
        <v>228.02065392400002</v>
      </c>
      <c r="EP26" s="1">
        <v>67.963027139999994</v>
      </c>
      <c r="EQ26" s="1">
        <v>253.834045567</v>
      </c>
      <c r="ER26" s="1">
        <v>235.55579410299998</v>
      </c>
      <c r="ES26" s="1">
        <v>136.91918526999999</v>
      </c>
      <c r="ET26" s="1">
        <v>145.889976023</v>
      </c>
      <c r="EU26" s="1">
        <v>444.80027018799996</v>
      </c>
      <c r="EV26" s="1">
        <v>362.69703889200002</v>
      </c>
      <c r="EW26" s="1">
        <v>117.582479533</v>
      </c>
      <c r="EX26" s="1">
        <v>116.059602701</v>
      </c>
      <c r="EY26" s="1">
        <v>155.21409640300001</v>
      </c>
      <c r="EZ26" s="1">
        <v>133.17594105000001</v>
      </c>
      <c r="FA26" s="1">
        <v>340.69610669199994</v>
      </c>
      <c r="FB26" s="1">
        <v>129.98835607199999</v>
      </c>
      <c r="FC26" s="1">
        <v>363.58207566900001</v>
      </c>
      <c r="FD26" s="1">
        <v>161.905790798</v>
      </c>
      <c r="FE26" s="1">
        <v>169.17616313699997</v>
      </c>
      <c r="FF26" s="1">
        <v>228.46259368499997</v>
      </c>
      <c r="FG26" s="1">
        <v>165.93574208100003</v>
      </c>
      <c r="FH26" s="1">
        <v>200.55097390999998</v>
      </c>
      <c r="FI26" s="1">
        <v>184.93490219599997</v>
      </c>
      <c r="FJ26" s="1">
        <v>605.73881966400006</v>
      </c>
      <c r="FK26" s="1">
        <v>384.35341726100006</v>
      </c>
      <c r="FL26" s="1">
        <v>332.84763263199994</v>
      </c>
      <c r="FM26" s="1">
        <v>386.63339010700003</v>
      </c>
      <c r="FN26" s="1">
        <v>166.510639505</v>
      </c>
      <c r="FO26" s="1">
        <v>132.92309377300001</v>
      </c>
      <c r="FP26" s="1">
        <v>159.88406928500001</v>
      </c>
      <c r="FQ26" s="1">
        <v>243.39352095199999</v>
      </c>
      <c r="FR26" s="1">
        <v>308.34788832600003</v>
      </c>
      <c r="FS26" s="1">
        <v>235.76337535500002</v>
      </c>
      <c r="FT26" s="1">
        <v>231.289290204</v>
      </c>
      <c r="FU26" s="1">
        <v>212.42282495500001</v>
      </c>
      <c r="FV26" s="1">
        <v>216.90737862399999</v>
      </c>
      <c r="FW26" s="1">
        <v>187.75496795700005</v>
      </c>
      <c r="FX26" s="1">
        <v>142.44942563499998</v>
      </c>
      <c r="FY26" s="1">
        <v>520.89187569900014</v>
      </c>
      <c r="FZ26" s="1">
        <v>40.206919087999999</v>
      </c>
      <c r="GA26" s="1">
        <v>179.12443132700002</v>
      </c>
      <c r="GB26" s="8">
        <v>157.98233068800002</v>
      </c>
      <c r="GC26" s="8">
        <v>166.10985178300001</v>
      </c>
      <c r="GD26" s="8">
        <v>182.43766675199998</v>
      </c>
      <c r="GE26" s="8">
        <v>198.14203489300002</v>
      </c>
      <c r="GF26" s="8">
        <v>188.909547178</v>
      </c>
      <c r="GG26" s="8">
        <v>157.21878781200002</v>
      </c>
      <c r="GH26" s="8">
        <v>141.01429475099999</v>
      </c>
      <c r="GI26" s="8">
        <v>163.775277069</v>
      </c>
      <c r="GJ26" s="8">
        <v>205.176700872</v>
      </c>
      <c r="GK26" s="8">
        <v>181.09489931499999</v>
      </c>
      <c r="GL26" s="9">
        <v>328.01585951200002</v>
      </c>
      <c r="GM26" s="9">
        <v>298.17094220500002</v>
      </c>
      <c r="GN26" s="9">
        <v>155.06702680400002</v>
      </c>
      <c r="GO26" s="9">
        <v>273.77188572</v>
      </c>
      <c r="GP26" s="9">
        <v>158.03557160999998</v>
      </c>
      <c r="GQ26" s="9">
        <v>161.389049626</v>
      </c>
      <c r="GR26" s="9">
        <v>202.52721886500001</v>
      </c>
      <c r="GS26" s="9">
        <v>149.23874499999999</v>
      </c>
      <c r="GT26" s="9">
        <v>143.53937654300003</v>
      </c>
      <c r="GU26" s="9">
        <v>164.06569288199998</v>
      </c>
      <c r="GV26" s="9">
        <v>155.43784690699999</v>
      </c>
      <c r="GW26" s="9">
        <v>305.68063295700006</v>
      </c>
      <c r="GX26" s="9">
        <v>71.910029921999993</v>
      </c>
      <c r="GY26" s="9">
        <v>211.75734237399999</v>
      </c>
      <c r="GZ26" s="9">
        <v>141.51895014899998</v>
      </c>
      <c r="HA26" s="9">
        <v>185.22076246699999</v>
      </c>
      <c r="HB26" s="9">
        <v>162.16807489400003</v>
      </c>
      <c r="HC26" s="9">
        <v>143.33269580799998</v>
      </c>
      <c r="HD26" s="9">
        <v>188.90670220499999</v>
      </c>
    </row>
    <row r="27" spans="1:212" x14ac:dyDescent="0.25">
      <c r="A27" s="15" t="s">
        <v>32</v>
      </c>
      <c r="B27" s="1">
        <v>101.41103038300001</v>
      </c>
      <c r="C27" s="1">
        <v>100.91063431500001</v>
      </c>
      <c r="D27" s="1">
        <v>103.60947633000001</v>
      </c>
      <c r="E27" s="1">
        <v>100.12094522700001</v>
      </c>
      <c r="F27" s="1">
        <v>88.748399896999999</v>
      </c>
      <c r="G27" s="1">
        <v>94.992328103999995</v>
      </c>
      <c r="H27" s="1">
        <v>90.983169517999997</v>
      </c>
      <c r="I27" s="1">
        <v>158.455166999</v>
      </c>
      <c r="J27" s="1">
        <v>91.140826400999998</v>
      </c>
      <c r="K27" s="1">
        <v>90.936630327000003</v>
      </c>
      <c r="L27" s="1">
        <v>91.284270785999993</v>
      </c>
      <c r="M27" s="1">
        <v>331.37464534400004</v>
      </c>
      <c r="N27" s="1">
        <v>35.411304127000001</v>
      </c>
      <c r="O27" s="1">
        <v>152.609942738</v>
      </c>
      <c r="P27" s="1">
        <v>103.989614613</v>
      </c>
      <c r="Q27" s="1">
        <v>92.793573688999999</v>
      </c>
      <c r="R27" s="1">
        <v>156.928030718</v>
      </c>
      <c r="S27" s="1">
        <v>98.855556149000009</v>
      </c>
      <c r="T27" s="1">
        <v>143.69595188899999</v>
      </c>
      <c r="U27" s="1">
        <v>124.144878779</v>
      </c>
      <c r="V27" s="1">
        <v>124.324028372</v>
      </c>
      <c r="W27" s="1">
        <v>123.577583387</v>
      </c>
      <c r="X27" s="1">
        <v>122.32406266</v>
      </c>
      <c r="Y27" s="1">
        <v>143.728955794</v>
      </c>
      <c r="Z27" s="1">
        <v>131.71813624500001</v>
      </c>
      <c r="AA27" s="1">
        <v>138.81738737199998</v>
      </c>
      <c r="AB27" s="1">
        <v>221.13256297499998</v>
      </c>
      <c r="AC27" s="1">
        <v>102.82910277800001</v>
      </c>
      <c r="AD27" s="1">
        <v>74.453888712999998</v>
      </c>
      <c r="AE27" s="1">
        <v>133.37089878500001</v>
      </c>
      <c r="AF27" s="1">
        <v>126.368139555</v>
      </c>
      <c r="AG27" s="1">
        <v>122.542537349</v>
      </c>
      <c r="AH27" s="1">
        <v>122.210008531</v>
      </c>
      <c r="AI27" s="1">
        <v>128.492959469</v>
      </c>
      <c r="AJ27" s="1">
        <v>122.904307772</v>
      </c>
      <c r="AK27" s="1">
        <v>125.66299497099999</v>
      </c>
      <c r="AL27" s="1">
        <v>126.497855774</v>
      </c>
      <c r="AM27" s="1">
        <v>134.78256202899999</v>
      </c>
      <c r="AN27" s="1">
        <v>147.64483649499999</v>
      </c>
      <c r="AO27" s="1">
        <v>127.60569650399999</v>
      </c>
      <c r="AP27" s="1">
        <v>130.909887629</v>
      </c>
      <c r="AQ27" s="1">
        <v>133.09275389799998</v>
      </c>
      <c r="AR27" s="1">
        <v>127.59967713600001</v>
      </c>
      <c r="AS27" s="1">
        <v>126.48133901700001</v>
      </c>
      <c r="AT27" s="1">
        <v>97.312699205999991</v>
      </c>
      <c r="AU27" s="1">
        <v>162.55446182899999</v>
      </c>
      <c r="AV27" s="1">
        <v>126.964387872</v>
      </c>
      <c r="AW27" s="1">
        <v>125.32086581900001</v>
      </c>
      <c r="AX27" s="1">
        <v>123.47140217899999</v>
      </c>
      <c r="AY27" s="1">
        <v>125.943392437</v>
      </c>
      <c r="AZ27" s="1">
        <v>138.17452801899998</v>
      </c>
      <c r="BA27" s="1">
        <v>124.049481746</v>
      </c>
      <c r="BB27" s="1">
        <v>137.93704857</v>
      </c>
      <c r="BC27" s="1">
        <v>135.69872530399999</v>
      </c>
      <c r="BD27" s="1">
        <v>126.71405115700001</v>
      </c>
      <c r="BE27" s="1">
        <v>126.46492529500001</v>
      </c>
      <c r="BF27" s="1">
        <v>129.84474825300001</v>
      </c>
      <c r="BG27" s="1">
        <v>127.44335605800001</v>
      </c>
      <c r="BH27" s="1">
        <v>121.887312244</v>
      </c>
      <c r="BI27" s="1">
        <v>122.02684377100002</v>
      </c>
      <c r="BJ27" s="1">
        <v>120.406139501</v>
      </c>
      <c r="BK27" s="1">
        <v>121.963683336</v>
      </c>
      <c r="BL27" s="1">
        <v>120.09953863400001</v>
      </c>
      <c r="BM27" s="1">
        <v>113.501102249</v>
      </c>
      <c r="BN27" s="1">
        <v>113.183608345</v>
      </c>
      <c r="BO27" s="1">
        <v>108.46678629</v>
      </c>
      <c r="BP27" s="1">
        <v>62.776754840999999</v>
      </c>
      <c r="BQ27" s="1">
        <v>157.70909859599999</v>
      </c>
      <c r="BR27" s="1">
        <v>107.505259619</v>
      </c>
      <c r="BS27" s="1">
        <v>130.08061154000001</v>
      </c>
      <c r="BT27" s="1">
        <v>126.623489667</v>
      </c>
      <c r="BU27" s="1">
        <v>136.28061421199999</v>
      </c>
      <c r="BV27" s="1">
        <v>130.57840407200001</v>
      </c>
      <c r="BW27" s="1">
        <v>132.07897184700002</v>
      </c>
      <c r="BX27" s="1">
        <v>144.227308263</v>
      </c>
      <c r="BY27" s="1">
        <v>142.92288358100001</v>
      </c>
      <c r="BZ27" s="1">
        <v>154.850144707</v>
      </c>
      <c r="CA27" s="1">
        <v>151.190589348</v>
      </c>
      <c r="CB27" s="1">
        <v>143.06059869200001</v>
      </c>
      <c r="CC27" s="1">
        <v>142.228356975</v>
      </c>
      <c r="CD27" s="1">
        <v>150.27024379800002</v>
      </c>
      <c r="CE27" s="1">
        <v>145.60426335299999</v>
      </c>
      <c r="CF27" s="1">
        <v>139.50638627700002</v>
      </c>
      <c r="CG27" s="1">
        <v>133.20424746400002</v>
      </c>
      <c r="CH27" s="1">
        <v>134.62718101999999</v>
      </c>
      <c r="CI27" s="1">
        <v>127.35465705199999</v>
      </c>
      <c r="CJ27" s="1">
        <v>113.415044904</v>
      </c>
      <c r="CK27" s="1">
        <v>110.25681369900001</v>
      </c>
      <c r="CL27" s="1">
        <v>119.06172721</v>
      </c>
      <c r="CM27" s="1">
        <v>117.019343298</v>
      </c>
      <c r="CN27" s="1">
        <v>124.44610872200001</v>
      </c>
      <c r="CO27" s="1">
        <v>128.64826665199999</v>
      </c>
      <c r="CP27" s="1">
        <v>133.30114504600002</v>
      </c>
      <c r="CQ27" s="1">
        <v>134.11474121399999</v>
      </c>
      <c r="CR27" s="1">
        <v>65.177263147999994</v>
      </c>
      <c r="CS27" s="1">
        <v>127.31231953599999</v>
      </c>
      <c r="CT27" s="1">
        <v>129.24483819599999</v>
      </c>
      <c r="CU27" s="1">
        <v>130.170974433</v>
      </c>
      <c r="CV27" s="1">
        <v>122.033946836</v>
      </c>
      <c r="CW27" s="1">
        <v>103.46539140699998</v>
      </c>
      <c r="CX27" s="1">
        <v>103.76475281</v>
      </c>
      <c r="CY27" s="1">
        <v>92.488293624000008</v>
      </c>
      <c r="CZ27" s="1">
        <v>102.052496181</v>
      </c>
      <c r="DA27" s="1">
        <v>104.00524724799999</v>
      </c>
      <c r="DB27" s="1">
        <v>110.67037404999999</v>
      </c>
      <c r="DC27" s="1">
        <v>112.42218408399999</v>
      </c>
      <c r="DD27" s="1">
        <v>112.20324648599998</v>
      </c>
      <c r="DE27" s="1">
        <v>111.37680174400001</v>
      </c>
      <c r="DF27" s="1">
        <v>125.823973568</v>
      </c>
      <c r="DG27" s="1">
        <v>241.77291971200003</v>
      </c>
      <c r="DH27" s="1">
        <v>130.20118022</v>
      </c>
      <c r="DI27" s="1">
        <v>179.07602424200002</v>
      </c>
      <c r="DJ27" s="1">
        <v>131.71875666599999</v>
      </c>
      <c r="DK27" s="1">
        <v>145.94168596699998</v>
      </c>
      <c r="DL27" s="1">
        <v>158.59151419700001</v>
      </c>
      <c r="DM27" s="1">
        <v>146.697376582</v>
      </c>
      <c r="DN27" s="1">
        <v>140.31123490499999</v>
      </c>
      <c r="DO27" s="1">
        <v>132.450665719</v>
      </c>
      <c r="DP27" s="1">
        <v>127.436346814</v>
      </c>
      <c r="DQ27" s="1">
        <v>182.60647203099998</v>
      </c>
      <c r="DR27" s="1">
        <v>229.60169758600003</v>
      </c>
      <c r="DS27" s="1">
        <v>184.27824984200001</v>
      </c>
      <c r="DT27" s="1">
        <v>113.330217668</v>
      </c>
      <c r="DU27" s="1">
        <v>112.17509498599999</v>
      </c>
      <c r="DV27" s="1">
        <v>111.496862494</v>
      </c>
      <c r="DW27" s="1">
        <v>128.225180481</v>
      </c>
      <c r="DX27" s="1">
        <v>126.06823207599999</v>
      </c>
      <c r="DY27" s="1">
        <v>122.95484317099998</v>
      </c>
      <c r="DZ27" s="1">
        <v>80.859782306000014</v>
      </c>
      <c r="EA27" s="1">
        <v>130.93656361999999</v>
      </c>
      <c r="EB27" s="1">
        <v>77.547935660000007</v>
      </c>
      <c r="EC27" s="1">
        <v>49.251001805999998</v>
      </c>
      <c r="ED27" s="1">
        <v>107.89487042399999</v>
      </c>
      <c r="EE27" s="1">
        <v>68.713151523999997</v>
      </c>
      <c r="EF27" s="1">
        <v>97.873907536000004</v>
      </c>
      <c r="EG27" s="1">
        <v>113.28582265599999</v>
      </c>
      <c r="EH27" s="1">
        <v>102.60557284400001</v>
      </c>
      <c r="EI27" s="1">
        <v>183.73591234899999</v>
      </c>
      <c r="EJ27" s="1">
        <v>98.447723175999997</v>
      </c>
      <c r="EK27" s="1">
        <v>114.36435060100001</v>
      </c>
      <c r="EL27" s="1">
        <v>99.583319349999996</v>
      </c>
      <c r="EM27" s="1">
        <v>153.00200627199999</v>
      </c>
      <c r="EN27" s="1">
        <v>90.74454978899999</v>
      </c>
      <c r="EO27" s="1">
        <v>200.95629303800001</v>
      </c>
      <c r="EP27" s="1">
        <v>10.833725527999995</v>
      </c>
      <c r="EQ27" s="1">
        <v>151.42489030799999</v>
      </c>
      <c r="ER27" s="1">
        <v>143.464366789</v>
      </c>
      <c r="ES27" s="1">
        <v>109.765655473</v>
      </c>
      <c r="ET27" s="1">
        <v>116.667533651</v>
      </c>
      <c r="EU27" s="1">
        <v>257.73551043999998</v>
      </c>
      <c r="EV27" s="1">
        <v>219.49373253800002</v>
      </c>
      <c r="EW27" s="1">
        <v>101.188802017</v>
      </c>
      <c r="EX27" s="1">
        <v>115.602515598</v>
      </c>
      <c r="EY27" s="1">
        <v>153.86457854700001</v>
      </c>
      <c r="EZ27" s="1">
        <v>122.952137298</v>
      </c>
      <c r="FA27" s="1">
        <v>305.25380416000002</v>
      </c>
      <c r="FB27" s="1">
        <v>111.53113999999999</v>
      </c>
      <c r="FC27" s="1">
        <v>169.31729485299999</v>
      </c>
      <c r="FD27" s="1">
        <v>132.761167</v>
      </c>
      <c r="FE27" s="1">
        <v>146.809930509</v>
      </c>
      <c r="FF27" s="1">
        <v>193.88373112899998</v>
      </c>
      <c r="FG27" s="1">
        <v>133.55195642500001</v>
      </c>
      <c r="FH27" s="1">
        <v>141.40386838600003</v>
      </c>
      <c r="FI27" s="1">
        <v>130.25592995</v>
      </c>
      <c r="FJ27" s="1">
        <v>310.99209724300005</v>
      </c>
      <c r="FK27" s="1">
        <v>256.54225387100001</v>
      </c>
      <c r="FL27" s="1">
        <v>247.61054390499996</v>
      </c>
      <c r="FM27" s="1">
        <v>288.69306</v>
      </c>
      <c r="FN27" s="1">
        <v>48.397897976000003</v>
      </c>
      <c r="FO27" s="1">
        <v>120.211794935</v>
      </c>
      <c r="FP27" s="1">
        <v>159.49796806499998</v>
      </c>
      <c r="FQ27" s="1">
        <v>121.80765648800001</v>
      </c>
      <c r="FR27" s="1">
        <v>78.969427664000008</v>
      </c>
      <c r="FS27" s="1">
        <v>135.77326926900002</v>
      </c>
      <c r="FT27" s="1">
        <v>118.238497821</v>
      </c>
      <c r="FU27" s="1">
        <v>126.65031696299999</v>
      </c>
      <c r="FV27" s="1">
        <v>140.43825045599999</v>
      </c>
      <c r="FW27" s="1">
        <v>116.44575651000001</v>
      </c>
      <c r="FX27" s="1">
        <v>62.467765110000002</v>
      </c>
      <c r="FY27" s="1">
        <v>367.18754398600004</v>
      </c>
      <c r="FZ27" s="1">
        <v>14.014524999999999</v>
      </c>
      <c r="GA27" s="1">
        <v>129.77853433500002</v>
      </c>
      <c r="GB27" s="8">
        <v>130.423194972</v>
      </c>
      <c r="GC27" s="8">
        <v>138.721645475</v>
      </c>
      <c r="GD27" s="8">
        <v>156.88515697700001</v>
      </c>
      <c r="GE27" s="8">
        <v>125.649296277</v>
      </c>
      <c r="GF27" s="8">
        <v>123.54072043000001</v>
      </c>
      <c r="GG27" s="19">
        <v>114.973991099</v>
      </c>
      <c r="GH27" s="19">
        <v>114.594061315</v>
      </c>
      <c r="GI27" s="19">
        <v>125.007087631</v>
      </c>
      <c r="GJ27" s="19">
        <v>179.40818225199999</v>
      </c>
      <c r="GK27" s="19">
        <v>134.28413997999999</v>
      </c>
      <c r="GL27" s="20">
        <v>270.24325931800007</v>
      </c>
      <c r="GM27" s="20">
        <v>258.93084088400002</v>
      </c>
      <c r="GN27" s="20">
        <v>137.567394796</v>
      </c>
      <c r="GO27" s="20">
        <v>242.054363588</v>
      </c>
      <c r="GP27" s="20">
        <v>136.90619030799999</v>
      </c>
      <c r="GQ27" s="20">
        <v>130.708175579</v>
      </c>
      <c r="GR27" s="20">
        <v>131.335231018</v>
      </c>
      <c r="GS27" s="20">
        <v>121.23933260599999</v>
      </c>
      <c r="GT27" s="20">
        <v>128.97449583900001</v>
      </c>
      <c r="GU27" s="20">
        <v>127.89270973000001</v>
      </c>
      <c r="GV27" s="20">
        <v>133.72465875999998</v>
      </c>
      <c r="GW27" s="20">
        <v>264.83139386100004</v>
      </c>
      <c r="GX27" s="20">
        <v>0</v>
      </c>
      <c r="GY27" s="20">
        <v>205.627462165</v>
      </c>
      <c r="GZ27" s="20">
        <v>66.817831102999989</v>
      </c>
      <c r="HA27" s="20">
        <v>126.417132869</v>
      </c>
      <c r="HB27" s="20">
        <v>123.86751915000001</v>
      </c>
      <c r="HC27" s="20">
        <v>111.405913461</v>
      </c>
      <c r="HD27" s="20">
        <v>121.45884095300001</v>
      </c>
    </row>
    <row r="28" spans="1:212" x14ac:dyDescent="0.25">
      <c r="A28" s="21" t="s">
        <v>33</v>
      </c>
      <c r="B28" s="1">
        <v>2.098842080999995</v>
      </c>
      <c r="C28" s="1">
        <v>1.4003925309999905</v>
      </c>
      <c r="D28" s="1">
        <v>7.4597215930000091</v>
      </c>
      <c r="E28" s="1">
        <v>3.6541161700000084</v>
      </c>
      <c r="F28" s="1">
        <v>9.3355786870000017</v>
      </c>
      <c r="G28" s="1">
        <v>2.3780637279999937</v>
      </c>
      <c r="H28" s="1">
        <v>1.8093930379999947</v>
      </c>
      <c r="I28" s="1">
        <v>7.2196692379999732</v>
      </c>
      <c r="J28" s="1">
        <v>6.0758988130000073</v>
      </c>
      <c r="K28" s="1">
        <v>0.91726330099999909</v>
      </c>
      <c r="L28" s="1">
        <v>6.2904191790000041</v>
      </c>
      <c r="M28" s="1">
        <v>1.7732432970000083</v>
      </c>
      <c r="N28" s="1">
        <v>1.5761677330000021</v>
      </c>
      <c r="O28" s="1">
        <v>5.1446166599999996</v>
      </c>
      <c r="P28" s="1">
        <v>8.8619375710000021</v>
      </c>
      <c r="Q28" s="1">
        <v>0.61188816800000501</v>
      </c>
      <c r="R28" s="1">
        <v>3.728419473999995</v>
      </c>
      <c r="S28" s="1">
        <v>0.97074477600000686</v>
      </c>
      <c r="T28" s="1">
        <v>3.6830357880000082</v>
      </c>
      <c r="U28" s="1">
        <v>9.4646274080000001</v>
      </c>
      <c r="V28" s="1">
        <v>5.1852845520000121</v>
      </c>
      <c r="W28" s="1">
        <v>0.5397745980000036</v>
      </c>
      <c r="X28" s="1">
        <v>2.1645588819999975</v>
      </c>
      <c r="Y28" s="1">
        <v>1.2694240480000154</v>
      </c>
      <c r="Z28" s="1">
        <v>0.90121909500000763</v>
      </c>
      <c r="AA28" s="1">
        <v>4.2967117169999982</v>
      </c>
      <c r="AB28" s="1">
        <v>5.0608090720000041</v>
      </c>
      <c r="AC28" s="1">
        <v>11.518251262999998</v>
      </c>
      <c r="AD28" s="1">
        <v>1.9195645139999979</v>
      </c>
      <c r="AE28" s="1">
        <v>44.401909475000025</v>
      </c>
      <c r="AF28" s="1">
        <v>4.0250931600000044</v>
      </c>
      <c r="AG28" s="1">
        <v>4.7308651620000015</v>
      </c>
      <c r="AH28" s="1">
        <v>10.80182944100001</v>
      </c>
      <c r="AI28" s="1">
        <v>1.752432639999999</v>
      </c>
      <c r="AJ28" s="1">
        <v>1.3137472439999984</v>
      </c>
      <c r="AK28" s="1">
        <v>21.31941635099998</v>
      </c>
      <c r="AL28" s="1">
        <v>0.70499320399999854</v>
      </c>
      <c r="AM28" s="1">
        <v>3.6459079879999918</v>
      </c>
      <c r="AN28" s="1">
        <v>4.96079520600001</v>
      </c>
      <c r="AO28" s="1">
        <v>5.7001421710000137</v>
      </c>
      <c r="AP28" s="1">
        <v>56.071700756999981</v>
      </c>
      <c r="AQ28" s="1">
        <v>0.43332487499999117</v>
      </c>
      <c r="AR28" s="1">
        <v>5.8477498130000019</v>
      </c>
      <c r="AS28" s="1">
        <v>8.6480733610000033</v>
      </c>
      <c r="AT28" s="1">
        <v>3.8246473390000029</v>
      </c>
      <c r="AU28" s="1">
        <v>3.4727953989999949</v>
      </c>
      <c r="AV28" s="1">
        <v>7.4703887269999978</v>
      </c>
      <c r="AW28" s="1">
        <v>0.14341286499999115</v>
      </c>
      <c r="AX28" s="1">
        <v>2.1590706539999958</v>
      </c>
      <c r="AY28" s="1">
        <v>3.3579336570000016</v>
      </c>
      <c r="AZ28" s="1">
        <v>3.4918689449999949</v>
      </c>
      <c r="BA28" s="1">
        <v>0.65722115100000522</v>
      </c>
      <c r="BB28" s="1">
        <v>0.97875804200000127</v>
      </c>
      <c r="BC28" s="1">
        <v>0.40783653299999423</v>
      </c>
      <c r="BD28" s="1">
        <v>11.847492253999983</v>
      </c>
      <c r="BE28" s="1">
        <v>16.917755491000005</v>
      </c>
      <c r="BF28" s="1">
        <v>5.4818371939999926</v>
      </c>
      <c r="BG28" s="1">
        <v>0.30262481900000421</v>
      </c>
      <c r="BH28" s="1">
        <v>10.806189868999994</v>
      </c>
      <c r="BI28" s="1">
        <v>9.3341304940000125</v>
      </c>
      <c r="BJ28" s="1">
        <v>3.8866558449999866</v>
      </c>
      <c r="BK28" s="1">
        <v>33.436805930999995</v>
      </c>
      <c r="BL28" s="1">
        <v>5.3311446139999896</v>
      </c>
      <c r="BM28" s="1">
        <v>-4.3954354409999938</v>
      </c>
      <c r="BN28" s="1">
        <v>1.8272894750000124</v>
      </c>
      <c r="BO28" s="1">
        <v>1.1781380380000046</v>
      </c>
      <c r="BP28" s="1">
        <v>0.82627171899999663</v>
      </c>
      <c r="BQ28" s="1">
        <v>3.8255840329999917</v>
      </c>
      <c r="BR28" s="1">
        <v>3.3420554209999973</v>
      </c>
      <c r="BS28" s="1">
        <v>0.33589497299998766</v>
      </c>
      <c r="BT28" s="1">
        <v>2.275244593999989</v>
      </c>
      <c r="BU28" s="1">
        <v>0.46656645700000809</v>
      </c>
      <c r="BV28" s="1">
        <v>0.7129535589999868</v>
      </c>
      <c r="BW28" s="1">
        <v>2.0348387820000062</v>
      </c>
      <c r="BX28" s="1">
        <v>2.3801350010000171</v>
      </c>
      <c r="BY28" s="1">
        <v>5.0455791339999996</v>
      </c>
      <c r="BZ28" s="1">
        <v>3.8081833610000029</v>
      </c>
      <c r="CA28" s="1">
        <v>0.14090278100001161</v>
      </c>
      <c r="CB28" s="1">
        <v>0.60733119799999991</v>
      </c>
      <c r="CC28" s="1">
        <v>2.5933023500000125</v>
      </c>
      <c r="CD28" s="1">
        <v>2.1613599550000218</v>
      </c>
      <c r="CE28" s="1">
        <v>9.0839818349999835</v>
      </c>
      <c r="CF28" s="1">
        <v>1.4699667109999863</v>
      </c>
      <c r="CG28" s="1">
        <v>0.35806159799997112</v>
      </c>
      <c r="CH28" s="1">
        <v>0.6003070120000048</v>
      </c>
      <c r="CI28" s="1">
        <v>8.6266502540000083</v>
      </c>
      <c r="CJ28" s="1">
        <v>1.8149853119999897</v>
      </c>
      <c r="CK28" s="1">
        <v>0.32358623200000147</v>
      </c>
      <c r="CL28" s="1">
        <v>4.9653880019999921</v>
      </c>
      <c r="CM28" s="1">
        <v>0.80844762299998552</v>
      </c>
      <c r="CN28" s="1">
        <v>0.55122262000000044</v>
      </c>
      <c r="CO28" s="1">
        <v>2.1088441780000138</v>
      </c>
      <c r="CP28" s="1">
        <v>1.7111801129999804</v>
      </c>
      <c r="CQ28" s="1">
        <v>0.28322145199999793</v>
      </c>
      <c r="CR28" s="1">
        <v>8.4783032510000051</v>
      </c>
      <c r="CS28" s="1">
        <v>64.160648100000017</v>
      </c>
      <c r="CT28" s="1">
        <v>5.4636834999982967E-2</v>
      </c>
      <c r="CU28" s="1">
        <v>2.2296647550000341</v>
      </c>
      <c r="CV28" s="1">
        <v>2.1894546730000002</v>
      </c>
      <c r="CW28" s="1">
        <v>16.181929031999999</v>
      </c>
      <c r="CX28" s="1">
        <v>5.1040828559999936</v>
      </c>
      <c r="CY28" s="1">
        <v>13.762933118999994</v>
      </c>
      <c r="CZ28" s="1">
        <v>25.496915415999975</v>
      </c>
      <c r="DA28" s="1">
        <v>6.2557754099999725</v>
      </c>
      <c r="DB28" s="1">
        <v>5.6572346280000056</v>
      </c>
      <c r="DC28" s="1">
        <v>157.36810236900004</v>
      </c>
      <c r="DD28" s="1">
        <v>41.840049406999981</v>
      </c>
      <c r="DE28" s="1">
        <v>53.872408977999974</v>
      </c>
      <c r="DF28" s="1">
        <v>43.842450547999938</v>
      </c>
      <c r="DG28" s="1">
        <v>51.205307852000026</v>
      </c>
      <c r="DH28" s="1">
        <v>85.115058657000048</v>
      </c>
      <c r="DI28" s="1">
        <v>76.45193137599999</v>
      </c>
      <c r="DJ28" s="1">
        <v>77.704301029000021</v>
      </c>
      <c r="DK28" s="1">
        <v>82.74504879200002</v>
      </c>
      <c r="DL28" s="1">
        <v>84.197508573999983</v>
      </c>
      <c r="DM28" s="1">
        <v>90.965982542999996</v>
      </c>
      <c r="DN28" s="1">
        <v>86.926906498999998</v>
      </c>
      <c r="DO28" s="1">
        <v>81.082558316999993</v>
      </c>
      <c r="DP28" s="1">
        <v>73.818342095000034</v>
      </c>
      <c r="DQ28" s="1">
        <v>-396.93090890299999</v>
      </c>
      <c r="DR28" s="1">
        <v>39.682861639000009</v>
      </c>
      <c r="DS28" s="1">
        <v>55.203366993999978</v>
      </c>
      <c r="DT28" s="1">
        <v>46.899600123000013</v>
      </c>
      <c r="DU28" s="1">
        <v>36.637646164000017</v>
      </c>
      <c r="DV28" s="1">
        <v>77.085178539000012</v>
      </c>
      <c r="DW28" s="1">
        <v>63.493649506000018</v>
      </c>
      <c r="DX28" s="1">
        <v>87.000878873000005</v>
      </c>
      <c r="DY28" s="1">
        <v>71.819313343000019</v>
      </c>
      <c r="DZ28" s="1">
        <v>64.437721514999978</v>
      </c>
      <c r="EA28" s="1">
        <v>65.582528432999993</v>
      </c>
      <c r="EB28" s="1">
        <v>63.845533897000003</v>
      </c>
      <c r="EC28" s="1">
        <v>138.074020311</v>
      </c>
      <c r="ED28" s="1">
        <v>65.075466614000007</v>
      </c>
      <c r="EE28" s="1">
        <v>67.581833402000001</v>
      </c>
      <c r="EF28" s="1">
        <v>5.5743383440000036</v>
      </c>
      <c r="EG28" s="1">
        <v>40.945592392999984</v>
      </c>
      <c r="EH28" s="1">
        <v>24.290138103999997</v>
      </c>
      <c r="EI28" s="1">
        <v>204.116610385</v>
      </c>
      <c r="EJ28" s="1">
        <v>51.629533587999994</v>
      </c>
      <c r="EK28" s="1">
        <v>59.797750983000007</v>
      </c>
      <c r="EL28" s="1">
        <v>20.021863698999994</v>
      </c>
      <c r="EM28" s="1">
        <v>131.06828286999996</v>
      </c>
      <c r="EN28" s="1">
        <v>0.29303758200000446</v>
      </c>
      <c r="EO28" s="1">
        <v>27.064360885999982</v>
      </c>
      <c r="EP28" s="1">
        <v>57.129301611999999</v>
      </c>
      <c r="EQ28" s="1">
        <v>102.40915525900002</v>
      </c>
      <c r="ER28" s="1">
        <v>92.091427314000001</v>
      </c>
      <c r="ES28" s="1">
        <v>27.153529796999997</v>
      </c>
      <c r="ET28" s="1">
        <v>29.222442372000021</v>
      </c>
      <c r="EU28" s="1">
        <v>187.064759748</v>
      </c>
      <c r="EV28" s="1">
        <v>143.20330635400003</v>
      </c>
      <c r="EW28" s="1">
        <v>16.393677515999997</v>
      </c>
      <c r="EX28" s="1">
        <v>0.457087102999998</v>
      </c>
      <c r="EY28" s="1">
        <v>1.3495178559999912</v>
      </c>
      <c r="EZ28" s="1">
        <v>10.223803751999993</v>
      </c>
      <c r="FA28" s="1">
        <v>35.442302531999999</v>
      </c>
      <c r="FB28" s="1">
        <v>18.457216071999994</v>
      </c>
      <c r="FC28" s="1">
        <v>194.26478081599998</v>
      </c>
      <c r="FD28" s="1">
        <v>29.144623797999987</v>
      </c>
      <c r="FE28" s="1">
        <v>22.36623262799997</v>
      </c>
      <c r="FF28" s="1">
        <v>34.578862555999976</v>
      </c>
      <c r="FG28" s="1">
        <v>32.383785656000022</v>
      </c>
      <c r="FH28" s="1">
        <v>59.147105523999983</v>
      </c>
      <c r="FI28" s="1">
        <v>54.678972245999994</v>
      </c>
      <c r="FJ28" s="1">
        <v>294.74672242100002</v>
      </c>
      <c r="FK28" s="1">
        <v>127.81116339</v>
      </c>
      <c r="FL28" s="1">
        <v>85.237088726999943</v>
      </c>
      <c r="FM28" s="1">
        <v>97.940330107000023</v>
      </c>
      <c r="FN28" s="1">
        <v>118.11274152899999</v>
      </c>
      <c r="FO28" s="1">
        <v>12.711298838000003</v>
      </c>
      <c r="FP28" s="1">
        <v>0.38610121999998226</v>
      </c>
      <c r="FQ28" s="1">
        <v>121.58586446399998</v>
      </c>
      <c r="FR28" s="1">
        <v>229.37846066200001</v>
      </c>
      <c r="FS28" s="1">
        <v>99.990106086000011</v>
      </c>
      <c r="FT28" s="1">
        <v>113.05079238299999</v>
      </c>
      <c r="FU28" s="1">
        <v>85.772507992000001</v>
      </c>
      <c r="FV28" s="1">
        <v>76.469128167999997</v>
      </c>
      <c r="FW28" s="1">
        <v>71.30921144700001</v>
      </c>
      <c r="FX28" s="1">
        <v>79.981660524999981</v>
      </c>
      <c r="FY28" s="1">
        <v>153.70433171300007</v>
      </c>
      <c r="FZ28" s="1">
        <v>26.192394087999993</v>
      </c>
      <c r="GA28" s="1">
        <v>49.345896992000021</v>
      </c>
      <c r="GB28" s="8">
        <v>27.559135716000018</v>
      </c>
      <c r="GC28" s="8">
        <v>27.388206307999994</v>
      </c>
      <c r="GD28" s="8">
        <v>25.552509774999983</v>
      </c>
      <c r="GE28" s="8">
        <v>72.492738615999997</v>
      </c>
      <c r="GF28" s="8">
        <v>65.368826748000004</v>
      </c>
      <c r="GG28" s="8">
        <v>42.244796712999985</v>
      </c>
      <c r="GH28" s="8">
        <v>26.420233436000011</v>
      </c>
      <c r="GI28" s="8">
        <v>38.768189438</v>
      </c>
      <c r="GJ28" s="8">
        <v>25.768518620000016</v>
      </c>
      <c r="GK28" s="8">
        <v>46.810759335000007</v>
      </c>
      <c r="GL28" s="9">
        <v>57.772600193999999</v>
      </c>
      <c r="GM28" s="9">
        <v>39.240101320999969</v>
      </c>
      <c r="GN28" s="9">
        <v>17.499632008000017</v>
      </c>
      <c r="GO28" s="9">
        <v>31.717522131999953</v>
      </c>
      <c r="GP28" s="9">
        <v>21.129381301999995</v>
      </c>
      <c r="GQ28" s="9">
        <v>30.680874046999989</v>
      </c>
      <c r="GR28" s="9">
        <v>71.191987847000007</v>
      </c>
      <c r="GS28" s="9">
        <v>27.999412394</v>
      </c>
      <c r="GT28" s="9">
        <v>14.564880704000011</v>
      </c>
      <c r="GU28" s="9">
        <v>36.172983152</v>
      </c>
      <c r="GV28" s="9">
        <v>21.713188147000007</v>
      </c>
      <c r="GW28" s="9">
        <v>40.849239096000034</v>
      </c>
      <c r="GX28" s="9">
        <v>71.910029922000007</v>
      </c>
      <c r="GY28" s="9">
        <v>6.1298802089999951</v>
      </c>
      <c r="GZ28" s="9">
        <v>74.701119045999988</v>
      </c>
      <c r="HA28" s="9">
        <v>58.803629598000001</v>
      </c>
      <c r="HB28" s="9">
        <v>38.300555744000015</v>
      </c>
      <c r="HC28" s="9">
        <v>31.926782346999985</v>
      </c>
      <c r="HD28" s="9">
        <v>67.447861251999996</v>
      </c>
    </row>
    <row r="29" spans="1:212" x14ac:dyDescent="0.25">
      <c r="A29" s="15" t="s">
        <v>34</v>
      </c>
      <c r="B29" s="1">
        <v>9.8432099299999987</v>
      </c>
      <c r="C29" s="1">
        <v>29.224816484000005</v>
      </c>
      <c r="D29" s="1">
        <v>23.275839553999997</v>
      </c>
      <c r="E29" s="1">
        <v>34.001325349000005</v>
      </c>
      <c r="F29" s="1">
        <v>19.382756897000004</v>
      </c>
      <c r="G29" s="1">
        <v>24.370253326</v>
      </c>
      <c r="H29" s="1">
        <v>24.859875092999999</v>
      </c>
      <c r="I29" s="1">
        <v>22.926335318999996</v>
      </c>
      <c r="J29" s="1">
        <v>31.315048390000001</v>
      </c>
      <c r="K29" s="1">
        <v>28.340058581000001</v>
      </c>
      <c r="L29" s="1">
        <v>53.612396838999999</v>
      </c>
      <c r="M29" s="1">
        <v>51.425550295000001</v>
      </c>
      <c r="N29" s="1">
        <v>14.943729494999999</v>
      </c>
      <c r="O29" s="1">
        <v>22.302006244000001</v>
      </c>
      <c r="P29" s="1">
        <v>26.968928156999997</v>
      </c>
      <c r="Q29" s="1">
        <v>51.34883880999999</v>
      </c>
      <c r="R29" s="1">
        <v>54.513193367999996</v>
      </c>
      <c r="S29" s="1">
        <v>29.753363990000004</v>
      </c>
      <c r="T29" s="1">
        <v>90.947081098000012</v>
      </c>
      <c r="U29" s="1">
        <v>58.885575231999994</v>
      </c>
      <c r="V29" s="1">
        <v>58.806589681000005</v>
      </c>
      <c r="W29" s="1">
        <v>53.420387024999997</v>
      </c>
      <c r="X29" s="1">
        <v>34.451512211000008</v>
      </c>
      <c r="Y29" s="1">
        <v>63.239944375999997</v>
      </c>
      <c r="Z29" s="1">
        <v>24.198626695000002</v>
      </c>
      <c r="AA29" s="1">
        <v>38.029352379000002</v>
      </c>
      <c r="AB29" s="1">
        <v>38.662500967</v>
      </c>
      <c r="AC29" s="1">
        <v>35.368611297000001</v>
      </c>
      <c r="AD29" s="1">
        <v>35.526677335000002</v>
      </c>
      <c r="AE29" s="1">
        <v>42.248446185999995</v>
      </c>
      <c r="AF29" s="1">
        <v>27.451349318000002</v>
      </c>
      <c r="AG29" s="1">
        <v>48.475898947999994</v>
      </c>
      <c r="AH29" s="1">
        <v>34.427788786000001</v>
      </c>
      <c r="AI29" s="1">
        <v>40.082418142999998</v>
      </c>
      <c r="AJ29" s="1">
        <v>47.996737451999998</v>
      </c>
      <c r="AK29" s="1">
        <v>67.277359390000001</v>
      </c>
      <c r="AL29" s="1">
        <v>163.61269384399998</v>
      </c>
      <c r="AM29" s="1">
        <v>27.326799420999997</v>
      </c>
      <c r="AN29" s="1">
        <v>42.871274025000005</v>
      </c>
      <c r="AO29" s="1">
        <v>31.683658822999998</v>
      </c>
      <c r="AP29" s="1">
        <v>36.789868260999995</v>
      </c>
      <c r="AQ29" s="1">
        <v>34.876279597</v>
      </c>
      <c r="AR29" s="1">
        <v>37.742776334000006</v>
      </c>
      <c r="AS29" s="1">
        <v>37.356873708999998</v>
      </c>
      <c r="AT29" s="1">
        <v>200.64102226400001</v>
      </c>
      <c r="AU29" s="1">
        <v>36.587630991999994</v>
      </c>
      <c r="AV29" s="1">
        <v>28.945565297000002</v>
      </c>
      <c r="AW29" s="1">
        <v>46.166446774999997</v>
      </c>
      <c r="AX29" s="1">
        <v>41.499953200999997</v>
      </c>
      <c r="AY29" s="1">
        <v>29.907490001999996</v>
      </c>
      <c r="AZ29" s="1">
        <v>143.70340393399999</v>
      </c>
      <c r="BA29" s="1">
        <v>29.950572113</v>
      </c>
      <c r="BB29" s="1">
        <v>178.33908824100004</v>
      </c>
      <c r="BC29" s="1">
        <v>29.745498656000002</v>
      </c>
      <c r="BD29" s="1">
        <v>38.860560649999996</v>
      </c>
      <c r="BE29" s="1">
        <v>91.473502092999993</v>
      </c>
      <c r="BF29" s="1">
        <v>56.824569105000002</v>
      </c>
      <c r="BG29" s="1">
        <v>183.859541065</v>
      </c>
      <c r="BH29" s="1">
        <v>64.005555909999998</v>
      </c>
      <c r="BI29" s="1">
        <v>44.950872727000004</v>
      </c>
      <c r="BJ29" s="1">
        <v>39.022958072999998</v>
      </c>
      <c r="BK29" s="1">
        <v>87.465265149000004</v>
      </c>
      <c r="BL29" s="1">
        <v>77.993895046000006</v>
      </c>
      <c r="BM29" s="1">
        <v>81.098783214999997</v>
      </c>
      <c r="BN29" s="1">
        <v>52.487339374000008</v>
      </c>
      <c r="BO29" s="1">
        <v>66.305703831999992</v>
      </c>
      <c r="BP29" s="1">
        <v>45.003201609999998</v>
      </c>
      <c r="BQ29" s="1">
        <v>45.512403493000008</v>
      </c>
      <c r="BR29" s="1">
        <v>39.275458882000002</v>
      </c>
      <c r="BS29" s="1">
        <v>39.337108060999995</v>
      </c>
      <c r="BT29" s="1">
        <v>227.00799291000001</v>
      </c>
      <c r="BU29" s="1">
        <v>129.97260075700004</v>
      </c>
      <c r="BV29" s="1">
        <v>194.20023736599995</v>
      </c>
      <c r="BW29" s="1">
        <v>37.598763885999993</v>
      </c>
      <c r="BX29" s="1">
        <v>45.536687605000004</v>
      </c>
      <c r="BY29" s="1">
        <v>111.83776848500001</v>
      </c>
      <c r="BZ29" s="1">
        <v>36.593241435000003</v>
      </c>
      <c r="CA29" s="1">
        <v>38.490001935000002</v>
      </c>
      <c r="CB29" s="1">
        <v>122.18044661900001</v>
      </c>
      <c r="CC29" s="1">
        <v>40.303892123000004</v>
      </c>
      <c r="CD29" s="1">
        <v>37.362384849000001</v>
      </c>
      <c r="CE29" s="1">
        <v>71.747326247000004</v>
      </c>
      <c r="CF29" s="1">
        <v>129.88342389599998</v>
      </c>
      <c r="CG29" s="1">
        <v>164.24129227399999</v>
      </c>
      <c r="CH29" s="1">
        <v>33.418827227999998</v>
      </c>
      <c r="CI29" s="1">
        <v>38.230547369</v>
      </c>
      <c r="CJ29" s="1">
        <v>56.025828982</v>
      </c>
      <c r="CK29" s="1">
        <v>44.055145586000002</v>
      </c>
      <c r="CL29" s="1">
        <v>41.291236111000003</v>
      </c>
      <c r="CM29" s="1">
        <v>53.763712743999996</v>
      </c>
      <c r="CN29" s="1">
        <v>48.318838645</v>
      </c>
      <c r="CO29" s="1">
        <v>41.533859924000005</v>
      </c>
      <c r="CP29" s="1">
        <v>46.661268695999993</v>
      </c>
      <c r="CQ29" s="1">
        <v>59.22730713</v>
      </c>
      <c r="CR29" s="1">
        <v>53.739201292999994</v>
      </c>
      <c r="CS29" s="1">
        <v>78.252772786000008</v>
      </c>
      <c r="CT29" s="1">
        <v>26.995365532999998</v>
      </c>
      <c r="CU29" s="1">
        <v>33.212607236000004</v>
      </c>
      <c r="CV29" s="1">
        <v>47.091542892</v>
      </c>
      <c r="CW29" s="1">
        <v>47.948602937000004</v>
      </c>
      <c r="CX29" s="1">
        <v>64.311193654999997</v>
      </c>
      <c r="CY29" s="1">
        <v>66.521941091000002</v>
      </c>
      <c r="CZ29" s="1">
        <v>33.553041580999995</v>
      </c>
      <c r="DA29" s="1">
        <v>70.096814592999991</v>
      </c>
      <c r="DB29" s="1">
        <v>58.796497654000007</v>
      </c>
      <c r="DC29" s="1">
        <v>52.198333945000002</v>
      </c>
      <c r="DD29" s="1">
        <v>62.186889439000005</v>
      </c>
      <c r="DE29" s="1">
        <v>70.167614827999998</v>
      </c>
      <c r="DF29" s="1">
        <v>55.221589428999998</v>
      </c>
      <c r="DG29" s="1">
        <v>52.972499851999999</v>
      </c>
      <c r="DH29" s="1">
        <v>63.976991043999995</v>
      </c>
      <c r="DI29" s="1">
        <v>54.023550025999995</v>
      </c>
      <c r="DJ29" s="1">
        <v>61.375199847000005</v>
      </c>
      <c r="DK29" s="1">
        <v>47.897953266999998</v>
      </c>
      <c r="DL29" s="1">
        <v>46.119074703999999</v>
      </c>
      <c r="DM29" s="1">
        <v>52.927847214000003</v>
      </c>
      <c r="DN29" s="1">
        <v>79.377117877999993</v>
      </c>
      <c r="DO29" s="1">
        <v>69.567877952000003</v>
      </c>
      <c r="DP29" s="1">
        <v>62.778317350999998</v>
      </c>
      <c r="DQ29" s="1">
        <v>541.72516850399995</v>
      </c>
      <c r="DR29" s="1">
        <v>160.41749537799998</v>
      </c>
      <c r="DS29" s="1">
        <v>85.49645534199999</v>
      </c>
      <c r="DT29" s="1">
        <v>175.84511557600001</v>
      </c>
      <c r="DU29" s="1">
        <v>213.95400113700003</v>
      </c>
      <c r="DV29" s="1">
        <v>106.40525911500001</v>
      </c>
      <c r="DW29" s="1">
        <v>114.833561265</v>
      </c>
      <c r="DX29" s="1">
        <v>110.91501189900001</v>
      </c>
      <c r="DY29" s="1">
        <v>118.25124955500002</v>
      </c>
      <c r="DZ29" s="1">
        <v>165.99078660599997</v>
      </c>
      <c r="EA29" s="1">
        <v>103.23500794500001</v>
      </c>
      <c r="EB29" s="1">
        <v>144.60435680899997</v>
      </c>
      <c r="EC29" s="1">
        <v>157.67516652700002</v>
      </c>
      <c r="ED29" s="1">
        <v>169.70173918000003</v>
      </c>
      <c r="EE29" s="1">
        <v>43.231051003999994</v>
      </c>
      <c r="EF29" s="1">
        <v>126.87233167200002</v>
      </c>
      <c r="EG29" s="1">
        <v>128.34914042399998</v>
      </c>
      <c r="EH29" s="1">
        <v>514.67150780899999</v>
      </c>
      <c r="EI29" s="1">
        <v>-158.05544835700002</v>
      </c>
      <c r="EJ29" s="1">
        <v>184.67534376699999</v>
      </c>
      <c r="EK29" s="1">
        <v>61.218751573999995</v>
      </c>
      <c r="EL29" s="1">
        <v>327.58188031300006</v>
      </c>
      <c r="EM29" s="1">
        <v>-41.221717308999978</v>
      </c>
      <c r="EN29" s="1">
        <v>124.24399837799999</v>
      </c>
      <c r="EO29" s="1">
        <v>130.71676837300001</v>
      </c>
      <c r="EP29" s="1">
        <v>254.63223211499999</v>
      </c>
      <c r="EQ29" s="1">
        <v>149.532699855</v>
      </c>
      <c r="ER29" s="1">
        <v>24.940923668000011</v>
      </c>
      <c r="ES29" s="1">
        <v>87.039759932999999</v>
      </c>
      <c r="ET29" s="1">
        <v>568.96470349399999</v>
      </c>
      <c r="EU29" s="1">
        <v>97.617518801000017</v>
      </c>
      <c r="EV29" s="1">
        <v>-94.039855442999965</v>
      </c>
      <c r="EW29" s="1">
        <v>323.591500575</v>
      </c>
      <c r="EX29" s="1">
        <v>189.08698820200001</v>
      </c>
      <c r="EY29" s="1">
        <v>179.92207641599998</v>
      </c>
      <c r="EZ29" s="1">
        <v>334.99173137400004</v>
      </c>
      <c r="FA29" s="1">
        <v>371.08275393799988</v>
      </c>
      <c r="FB29" s="1">
        <v>306.39717469999994</v>
      </c>
      <c r="FC29" s="1">
        <v>-161.75291257400002</v>
      </c>
      <c r="FD29" s="1">
        <v>135.448273769</v>
      </c>
      <c r="FE29" s="1">
        <v>91.924209724999997</v>
      </c>
      <c r="FF29" s="1">
        <v>160.06788310899998</v>
      </c>
      <c r="FG29" s="1">
        <v>217.266537548</v>
      </c>
      <c r="FH29" s="1">
        <v>105.548455635</v>
      </c>
      <c r="FI29" s="1">
        <v>697.64071368300006</v>
      </c>
      <c r="FJ29" s="1">
        <v>-75.444411686999956</v>
      </c>
      <c r="FK29" s="1">
        <v>114.59719030800001</v>
      </c>
      <c r="FL29" s="1">
        <v>233.79304609799999</v>
      </c>
      <c r="FM29" s="1">
        <v>150.090049655</v>
      </c>
      <c r="FN29" s="1">
        <v>244.35700563300006</v>
      </c>
      <c r="FO29" s="1">
        <v>244.96793529000001</v>
      </c>
      <c r="FP29" s="1">
        <v>414.41710999899999</v>
      </c>
      <c r="FQ29" s="1">
        <v>39.829942609000007</v>
      </c>
      <c r="FR29" s="1">
        <v>44.895271450999992</v>
      </c>
      <c r="FS29" s="1">
        <v>191.95358757099999</v>
      </c>
      <c r="FT29" s="1">
        <v>189.14219758999997</v>
      </c>
      <c r="FU29" s="1">
        <v>206.027707806</v>
      </c>
      <c r="FV29" s="1">
        <v>203.787755858</v>
      </c>
      <c r="FW29" s="1">
        <v>173.671216579</v>
      </c>
      <c r="FX29" s="1">
        <v>255.716303528</v>
      </c>
      <c r="FY29" s="1">
        <v>195.16672831399998</v>
      </c>
      <c r="FZ29" s="1">
        <v>310.44773642999996</v>
      </c>
      <c r="GA29" s="1">
        <v>227.41625907199997</v>
      </c>
      <c r="GB29" s="8">
        <v>237.538320481</v>
      </c>
      <c r="GC29" s="8">
        <v>248.83151310499997</v>
      </c>
      <c r="GD29" s="8">
        <v>262.83164353299998</v>
      </c>
      <c r="GE29" s="8">
        <v>233.27210575699996</v>
      </c>
      <c r="GF29" s="8">
        <v>226.20348623500001</v>
      </c>
      <c r="GG29" s="8">
        <v>229.83171622899999</v>
      </c>
      <c r="GH29" s="8">
        <v>219.09926888299995</v>
      </c>
      <c r="GI29" s="8">
        <v>242.581134975</v>
      </c>
      <c r="GJ29" s="8">
        <v>287.30063994200003</v>
      </c>
      <c r="GK29" s="8">
        <v>247.00032871200003</v>
      </c>
      <c r="GL29" s="9">
        <v>379.88411424899994</v>
      </c>
      <c r="GM29" s="9">
        <v>362.25549082799995</v>
      </c>
      <c r="GN29" s="9">
        <v>253.47338504999996</v>
      </c>
      <c r="GO29" s="9">
        <v>346.53652255900005</v>
      </c>
      <c r="GP29" s="9">
        <v>246.948807929</v>
      </c>
      <c r="GQ29" s="9">
        <v>282.65860137299995</v>
      </c>
      <c r="GR29" s="9">
        <v>248.18070585400002</v>
      </c>
      <c r="GS29" s="9">
        <v>225.79192209300001</v>
      </c>
      <c r="GT29" s="9">
        <v>249.61977875700006</v>
      </c>
      <c r="GU29" s="9">
        <v>246.17501105099996</v>
      </c>
      <c r="GV29" s="9">
        <v>247.74488142300001</v>
      </c>
      <c r="GW29" s="9">
        <v>260.97091493199991</v>
      </c>
      <c r="GX29" s="9">
        <v>238.56075348799999</v>
      </c>
      <c r="GY29" s="9">
        <v>266.793355453</v>
      </c>
      <c r="GZ29" s="9">
        <v>163.76800329799997</v>
      </c>
      <c r="HA29" s="9">
        <v>133.57240525100002</v>
      </c>
      <c r="HB29" s="9">
        <v>148.55740385600001</v>
      </c>
      <c r="HC29" s="9">
        <v>208.05895531399997</v>
      </c>
      <c r="HD29" s="9">
        <v>192.14873074100004</v>
      </c>
    </row>
    <row r="30" spans="1:212" x14ac:dyDescent="0.25">
      <c r="A30" s="15" t="s">
        <v>35</v>
      </c>
      <c r="B30" s="1">
        <v>1.1418978</v>
      </c>
      <c r="C30" s="1">
        <v>10.603341796</v>
      </c>
      <c r="D30" s="1">
        <v>0</v>
      </c>
      <c r="E30" s="1">
        <v>-1.1418978</v>
      </c>
      <c r="F30" s="1">
        <v>0</v>
      </c>
      <c r="G30" s="1">
        <v>0</v>
      </c>
      <c r="H30" s="1">
        <v>0</v>
      </c>
      <c r="I30" s="1">
        <v>0</v>
      </c>
      <c r="J30" s="1">
        <v>6.22</v>
      </c>
      <c r="K30" s="1">
        <v>0</v>
      </c>
      <c r="L30" s="1">
        <v>30.85</v>
      </c>
      <c r="M30" s="1">
        <v>0</v>
      </c>
      <c r="N30" s="1">
        <v>0</v>
      </c>
      <c r="O30" s="1">
        <v>0</v>
      </c>
      <c r="P30" s="1">
        <v>0</v>
      </c>
      <c r="Q30" s="1">
        <v>28.6</v>
      </c>
      <c r="R30" s="1">
        <v>28.431305823999999</v>
      </c>
      <c r="S30" s="1">
        <v>0</v>
      </c>
      <c r="T30" s="1">
        <v>58.086289878000002</v>
      </c>
      <c r="U30" s="1">
        <v>29.999723636999999</v>
      </c>
      <c r="V30" s="1">
        <v>30.640205641000001</v>
      </c>
      <c r="W30" s="1">
        <v>29.990232631999998</v>
      </c>
      <c r="X30" s="1">
        <v>0</v>
      </c>
      <c r="Y30" s="1">
        <v>14.726247755000001</v>
      </c>
      <c r="Z30" s="1">
        <v>9.5674511530000004</v>
      </c>
      <c r="AA30" s="1">
        <v>10.561345394</v>
      </c>
      <c r="AB30" s="1">
        <v>10.51152933</v>
      </c>
      <c r="AC30" s="1">
        <v>3.56484347</v>
      </c>
      <c r="AD30" s="1">
        <v>3.1979194999999998</v>
      </c>
      <c r="AE30" s="1">
        <v>17.355477458000003</v>
      </c>
      <c r="AF30" s="1">
        <v>0</v>
      </c>
      <c r="AG30" s="1">
        <v>18.359417544999999</v>
      </c>
      <c r="AH30" s="1">
        <v>0</v>
      </c>
      <c r="AI30" s="1">
        <v>8.8556205800000001</v>
      </c>
      <c r="AJ30" s="1">
        <v>18.560992978999998</v>
      </c>
      <c r="AK30" s="1">
        <v>0</v>
      </c>
      <c r="AL30" s="1">
        <v>136.00196669599998</v>
      </c>
      <c r="AM30" s="1">
        <v>0</v>
      </c>
      <c r="AN30" s="1">
        <v>10.190724968</v>
      </c>
      <c r="AO30" s="1">
        <v>0</v>
      </c>
      <c r="AP30" s="1">
        <v>0</v>
      </c>
      <c r="AQ30" s="1">
        <v>6.7290461070000003</v>
      </c>
      <c r="AR30" s="1">
        <v>0</v>
      </c>
      <c r="AS30" s="1">
        <v>0</v>
      </c>
      <c r="AT30" s="1">
        <v>163.19999999999999</v>
      </c>
      <c r="AU30" s="1">
        <v>0</v>
      </c>
      <c r="AV30" s="1">
        <v>0</v>
      </c>
      <c r="AW30" s="1">
        <v>0</v>
      </c>
      <c r="AX30" s="1">
        <v>15.553595251999999</v>
      </c>
      <c r="AY30" s="1">
        <v>0</v>
      </c>
      <c r="AZ30" s="1">
        <v>102</v>
      </c>
      <c r="BA30" s="1">
        <v>0</v>
      </c>
      <c r="BB30" s="1">
        <v>143.10098967800002</v>
      </c>
      <c r="BC30" s="1">
        <v>0</v>
      </c>
      <c r="BD30" s="1">
        <v>0</v>
      </c>
      <c r="BE30" s="1">
        <v>50.95</v>
      </c>
      <c r="BF30" s="1">
        <v>19.84</v>
      </c>
      <c r="BG30" s="1">
        <v>148.15</v>
      </c>
      <c r="BH30" s="1">
        <v>23</v>
      </c>
      <c r="BI30" s="1">
        <v>0</v>
      </c>
      <c r="BJ30" s="1">
        <v>0</v>
      </c>
      <c r="BK30" s="1">
        <v>46.9</v>
      </c>
      <c r="BL30" s="1">
        <v>46</v>
      </c>
      <c r="BM30" s="1">
        <v>43.8</v>
      </c>
      <c r="BN30" s="1">
        <v>12.494814034000001</v>
      </c>
      <c r="BO30" s="1">
        <v>27.829152894</v>
      </c>
      <c r="BP30" s="1">
        <v>0</v>
      </c>
      <c r="BQ30" s="1">
        <v>0</v>
      </c>
      <c r="BR30" s="1">
        <v>0</v>
      </c>
      <c r="BS30" s="1">
        <v>0</v>
      </c>
      <c r="BT30" s="1">
        <v>194.1</v>
      </c>
      <c r="BU30" s="1">
        <v>82.62</v>
      </c>
      <c r="BV30" s="1">
        <v>164.46</v>
      </c>
      <c r="BW30" s="1">
        <v>0</v>
      </c>
      <c r="BX30" s="1">
        <v>0</v>
      </c>
      <c r="BY30" s="1">
        <v>75.099999999999994</v>
      </c>
      <c r="BZ30" s="1">
        <v>0</v>
      </c>
      <c r="CA30" s="1">
        <v>0</v>
      </c>
      <c r="CB30" s="1">
        <v>89.82</v>
      </c>
      <c r="CC30" s="1">
        <v>0</v>
      </c>
      <c r="CD30" s="1">
        <v>0</v>
      </c>
      <c r="CE30" s="1">
        <v>29.25</v>
      </c>
      <c r="CF30" s="1">
        <v>91.555000000000007</v>
      </c>
      <c r="CG30" s="1">
        <v>106.61</v>
      </c>
      <c r="CH30" s="1">
        <v>0</v>
      </c>
      <c r="CI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CT30" s="1">
        <v>0</v>
      </c>
      <c r="CU30" s="1">
        <v>0</v>
      </c>
      <c r="CV30" s="1">
        <v>0</v>
      </c>
      <c r="CW30" s="1">
        <v>0</v>
      </c>
      <c r="CX30" s="1">
        <v>0</v>
      </c>
      <c r="CY30" s="1">
        <v>0</v>
      </c>
      <c r="CZ30" s="1">
        <v>0</v>
      </c>
      <c r="DA30" s="1">
        <v>0</v>
      </c>
      <c r="DB30" s="1">
        <v>0</v>
      </c>
      <c r="DC30" s="1">
        <v>0</v>
      </c>
      <c r="DD30" s="1">
        <v>0</v>
      </c>
      <c r="DE30" s="1">
        <v>0</v>
      </c>
      <c r="DF30" s="1">
        <v>0</v>
      </c>
      <c r="DG30" s="1">
        <v>0</v>
      </c>
      <c r="DH30" s="1">
        <v>0</v>
      </c>
      <c r="DI30" s="1">
        <v>0</v>
      </c>
      <c r="DJ30" s="1">
        <v>0</v>
      </c>
      <c r="DK30" s="1">
        <v>0</v>
      </c>
      <c r="DL30" s="1">
        <v>0</v>
      </c>
      <c r="DM30" s="1">
        <v>0</v>
      </c>
      <c r="DN30" s="1">
        <v>0</v>
      </c>
      <c r="DO30" s="1">
        <v>0</v>
      </c>
      <c r="DP30" s="1">
        <v>0</v>
      </c>
      <c r="DQ30" s="1">
        <v>466.46346840000001</v>
      </c>
      <c r="DR30" s="1">
        <v>113.932980822</v>
      </c>
      <c r="DS30" s="1">
        <v>36.020393914000003</v>
      </c>
      <c r="DT30" s="1">
        <v>113.60788879900001</v>
      </c>
      <c r="DU30" s="1">
        <v>148.15719953500002</v>
      </c>
      <c r="DV30" s="1">
        <v>44.388132403</v>
      </c>
      <c r="DW30" s="1">
        <v>54.231006012999998</v>
      </c>
      <c r="DX30" s="1">
        <v>44.663341686999999</v>
      </c>
      <c r="DY30" s="1">
        <v>50.407442410000002</v>
      </c>
      <c r="DZ30" s="1">
        <v>96.282308876000002</v>
      </c>
      <c r="EA30" s="1">
        <v>38.997282104</v>
      </c>
      <c r="EB30" s="1">
        <v>79.922293685</v>
      </c>
      <c r="EC30" s="1">
        <v>85.66150338700001</v>
      </c>
      <c r="ED30" s="1">
        <v>111.15883294000001</v>
      </c>
      <c r="EE30" s="1">
        <v>20.798126487000001</v>
      </c>
      <c r="EF30" s="1">
        <v>44.889648519000005</v>
      </c>
      <c r="EG30" s="1">
        <v>46.923424769000007</v>
      </c>
      <c r="EH30" s="1">
        <v>435.66509496999998</v>
      </c>
      <c r="EI30" s="1">
        <v>-228.43750460199999</v>
      </c>
      <c r="EJ30" s="1">
        <v>97.613543442999998</v>
      </c>
      <c r="EK30" s="1">
        <v>-42.842094177999996</v>
      </c>
      <c r="EL30" s="1">
        <v>246.335008974</v>
      </c>
      <c r="EM30" s="1">
        <v>-138.87628460099998</v>
      </c>
      <c r="EN30" s="1">
        <v>41.338541886000002</v>
      </c>
      <c r="EO30" s="1">
        <v>17.09327803</v>
      </c>
      <c r="EP30" s="1">
        <v>186.20797299200001</v>
      </c>
      <c r="EQ30" s="1">
        <v>36.115813232999997</v>
      </c>
      <c r="ER30" s="1">
        <v>-73.879100151999992</v>
      </c>
      <c r="ES30" s="1">
        <v>2.0629881489999997</v>
      </c>
      <c r="ET30" s="1">
        <v>491.01591135800004</v>
      </c>
      <c r="EU30" s="1">
        <v>19.910600248000001</v>
      </c>
      <c r="EV30" s="1">
        <v>-177.18293635000001</v>
      </c>
      <c r="EW30" s="1">
        <v>233.71796346900001</v>
      </c>
      <c r="EX30" s="1">
        <v>104.051652275</v>
      </c>
      <c r="EY30" s="1">
        <v>92.338712279000006</v>
      </c>
      <c r="EZ30" s="1">
        <v>242.09184970300001</v>
      </c>
      <c r="FA30" s="1">
        <v>276.808156575</v>
      </c>
      <c r="FB30" s="1">
        <v>232.38614193699999</v>
      </c>
      <c r="FC30" s="1">
        <v>-238.89801901700002</v>
      </c>
      <c r="FD30" s="1">
        <v>40.510664476999999</v>
      </c>
      <c r="FE30" s="1">
        <v>0.86107829300000049</v>
      </c>
      <c r="FF30" s="1">
        <v>78.081160114999989</v>
      </c>
      <c r="FG30" s="1">
        <v>126.42589055100001</v>
      </c>
      <c r="FH30" s="1">
        <v>23.089323701000001</v>
      </c>
      <c r="FI30" s="1">
        <v>606.40411941900004</v>
      </c>
      <c r="FJ30" s="1">
        <v>-171.36121612899998</v>
      </c>
      <c r="FK30" s="1">
        <v>19.575108518</v>
      </c>
      <c r="FL30" s="1">
        <v>127.91896304599999</v>
      </c>
      <c r="FM30" s="1">
        <v>48.996965676000002</v>
      </c>
      <c r="FN30" s="1">
        <v>162.85134850200001</v>
      </c>
      <c r="FO30" s="1">
        <v>158.28039791500001</v>
      </c>
      <c r="FP30" s="1">
        <v>303.110237267</v>
      </c>
      <c r="FQ30" s="1">
        <v>-32.651095445999999</v>
      </c>
      <c r="FR30" s="1">
        <v>-53.926814701000005</v>
      </c>
      <c r="FS30" s="1">
        <v>99.249079743999985</v>
      </c>
      <c r="FT30" s="1">
        <v>92.166523873000003</v>
      </c>
      <c r="FU30" s="1">
        <v>94.911461869000007</v>
      </c>
      <c r="FV30" s="1">
        <v>108.42368992500002</v>
      </c>
      <c r="FW30" s="1">
        <v>81.938060233000002</v>
      </c>
      <c r="FX30" s="1">
        <v>155.5838981</v>
      </c>
      <c r="FY30" s="1">
        <v>74.857247697000005</v>
      </c>
      <c r="FZ30" s="1">
        <v>212.17223223799999</v>
      </c>
      <c r="GA30" s="1">
        <v>138.44496540599999</v>
      </c>
      <c r="GB30" s="8">
        <v>137.45934925399999</v>
      </c>
      <c r="GC30" s="8">
        <v>141.74504888799999</v>
      </c>
      <c r="GD30" s="8">
        <v>168.765892611</v>
      </c>
      <c r="GE30" s="8">
        <v>128.39257415</v>
      </c>
      <c r="GF30" s="8">
        <v>126.00996011299999</v>
      </c>
      <c r="GG30" s="8">
        <v>117.88960717400001</v>
      </c>
      <c r="GH30" s="8">
        <v>116.60361727</v>
      </c>
      <c r="GI30" s="8">
        <v>133.115419366</v>
      </c>
      <c r="GJ30" s="8">
        <v>177.93503632299999</v>
      </c>
      <c r="GK30" s="8">
        <v>146.03441861100001</v>
      </c>
      <c r="GL30" s="9">
        <v>278.26550660700002</v>
      </c>
      <c r="GM30" s="9">
        <v>269.92143954699998</v>
      </c>
      <c r="GN30" s="9">
        <v>141.405686911</v>
      </c>
      <c r="GO30" s="9">
        <v>241.69130142</v>
      </c>
      <c r="GP30" s="9">
        <v>147.30820639199999</v>
      </c>
      <c r="GQ30" s="9">
        <v>138.20568113900001</v>
      </c>
      <c r="GR30" s="9">
        <v>136.13285507099999</v>
      </c>
      <c r="GS30" s="9">
        <v>117.094024979</v>
      </c>
      <c r="GT30" s="9">
        <v>137.44093889300001</v>
      </c>
      <c r="GU30" s="9">
        <v>135.756533045</v>
      </c>
      <c r="GV30" s="9">
        <v>143.92891996699998</v>
      </c>
      <c r="GW30" s="9">
        <v>139.73530526499999</v>
      </c>
      <c r="GX30" s="9">
        <v>133.66387306199999</v>
      </c>
      <c r="GY30" s="9">
        <v>156.944410347</v>
      </c>
      <c r="GZ30" s="9">
        <v>76.656736678999991</v>
      </c>
      <c r="HA30" s="9">
        <v>99.617723335000008</v>
      </c>
      <c r="HB30" s="9">
        <v>99.983757565000005</v>
      </c>
      <c r="HC30" s="9">
        <v>116.22580768899999</v>
      </c>
      <c r="HD30" s="9">
        <v>105.783963324</v>
      </c>
    </row>
    <row r="31" spans="1:212" x14ac:dyDescent="0.25">
      <c r="A31" s="21" t="s">
        <v>36</v>
      </c>
      <c r="B31" s="1">
        <v>8.7013121299999998</v>
      </c>
      <c r="C31" s="1">
        <v>18.621474688000003</v>
      </c>
      <c r="D31" s="1">
        <v>23.275839553999997</v>
      </c>
      <c r="E31" s="1">
        <v>35.143223149000008</v>
      </c>
      <c r="F31" s="1">
        <v>19.382756897</v>
      </c>
      <c r="G31" s="1">
        <v>24.370253326</v>
      </c>
      <c r="H31" s="1">
        <v>24.859875093000003</v>
      </c>
      <c r="I31" s="1">
        <v>22.926335319</v>
      </c>
      <c r="J31" s="1">
        <v>25.095048389999999</v>
      </c>
      <c r="K31" s="1">
        <v>28.340058581000001</v>
      </c>
      <c r="L31" s="1">
        <v>22.762396839000004</v>
      </c>
      <c r="M31" s="1">
        <v>51.425550295000001</v>
      </c>
      <c r="N31" s="1">
        <v>14.943729494999999</v>
      </c>
      <c r="O31" s="1">
        <v>22.302006244000001</v>
      </c>
      <c r="P31" s="1">
        <v>26.968928156999997</v>
      </c>
      <c r="Q31" s="1">
        <v>22.748838809999999</v>
      </c>
      <c r="R31" s="1">
        <v>26.081887543999997</v>
      </c>
      <c r="S31" s="1">
        <v>29.753363990000004</v>
      </c>
      <c r="T31" s="1">
        <v>32.860791219999996</v>
      </c>
      <c r="U31" s="1">
        <v>28.885851594999998</v>
      </c>
      <c r="V31" s="1">
        <v>28.166384040000004</v>
      </c>
      <c r="W31" s="1">
        <v>23.430154392999999</v>
      </c>
      <c r="X31" s="1">
        <v>34.451512211000001</v>
      </c>
      <c r="Y31" s="1">
        <v>48.513696620999994</v>
      </c>
      <c r="Z31" s="1">
        <v>14.631175541999999</v>
      </c>
      <c r="AA31" s="1">
        <v>27.468006984999999</v>
      </c>
      <c r="AB31" s="1">
        <v>28.150971637000001</v>
      </c>
      <c r="AC31" s="1">
        <v>31.803767827000005</v>
      </c>
      <c r="AD31" s="1">
        <v>32.328757834999998</v>
      </c>
      <c r="AE31" s="1">
        <v>24.892968728000003</v>
      </c>
      <c r="AF31" s="1">
        <v>27.451349318000002</v>
      </c>
      <c r="AG31" s="1">
        <v>30.116481403000002</v>
      </c>
      <c r="AH31" s="1">
        <v>34.427788786000008</v>
      </c>
      <c r="AI31" s="1">
        <v>31.226797563000002</v>
      </c>
      <c r="AJ31" s="1">
        <v>29.435744472999996</v>
      </c>
      <c r="AK31" s="1">
        <v>67.277359390000001</v>
      </c>
      <c r="AL31" s="1">
        <v>27.610727147999999</v>
      </c>
      <c r="AM31" s="1">
        <v>27.326799421</v>
      </c>
      <c r="AN31" s="1">
        <v>32.680549057</v>
      </c>
      <c r="AO31" s="1">
        <v>31.683658822999998</v>
      </c>
      <c r="AP31" s="1">
        <v>36.789868260999995</v>
      </c>
      <c r="AQ31" s="1">
        <v>28.147233489999998</v>
      </c>
      <c r="AR31" s="1">
        <v>37.742776333999998</v>
      </c>
      <c r="AS31" s="1">
        <v>37.356873708999998</v>
      </c>
      <c r="AT31" s="1">
        <v>37.441022263999997</v>
      </c>
      <c r="AU31" s="1">
        <v>36.587630992000001</v>
      </c>
      <c r="AV31" s="1">
        <v>28.945565297000002</v>
      </c>
      <c r="AW31" s="1">
        <v>46.166446775000004</v>
      </c>
      <c r="AX31" s="1">
        <v>25.946357948999999</v>
      </c>
      <c r="AY31" s="1">
        <v>29.907490001999999</v>
      </c>
      <c r="AZ31" s="1">
        <v>41.703403933999994</v>
      </c>
      <c r="BA31" s="1">
        <v>29.950572113</v>
      </c>
      <c r="BB31" s="1">
        <v>35.238098563000001</v>
      </c>
      <c r="BC31" s="1">
        <v>29.745498655999999</v>
      </c>
      <c r="BD31" s="1">
        <v>38.860560649999996</v>
      </c>
      <c r="BE31" s="1">
        <v>40.523502092999998</v>
      </c>
      <c r="BF31" s="1">
        <v>36.984569105000006</v>
      </c>
      <c r="BG31" s="1">
        <v>35.709541065000003</v>
      </c>
      <c r="BH31" s="1">
        <v>41.005555909999998</v>
      </c>
      <c r="BI31" s="1">
        <v>44.950872727000004</v>
      </c>
      <c r="BJ31" s="1">
        <v>39.022958072999998</v>
      </c>
      <c r="BK31" s="1">
        <v>40.565265148999998</v>
      </c>
      <c r="BL31" s="1">
        <v>31.993895045999999</v>
      </c>
      <c r="BM31" s="1">
        <v>37.298783215</v>
      </c>
      <c r="BN31" s="1">
        <v>39.99252534</v>
      </c>
      <c r="BO31" s="1">
        <v>38.476550938000003</v>
      </c>
      <c r="BP31" s="1">
        <v>45.003201609999998</v>
      </c>
      <c r="BQ31" s="1">
        <v>45.512403493000008</v>
      </c>
      <c r="BR31" s="1">
        <v>39.275458882000009</v>
      </c>
      <c r="BS31" s="1">
        <v>39.337108061000002</v>
      </c>
      <c r="BT31" s="1">
        <v>32.907992910000004</v>
      </c>
      <c r="BU31" s="1">
        <v>47.352600757000005</v>
      </c>
      <c r="BV31" s="1">
        <v>29.740237365999999</v>
      </c>
      <c r="BW31" s="1">
        <v>37.598763886</v>
      </c>
      <c r="BX31" s="1">
        <v>45.536687605000004</v>
      </c>
      <c r="BY31" s="1">
        <v>36.737768485000004</v>
      </c>
      <c r="BZ31" s="1">
        <v>36.593241434999996</v>
      </c>
      <c r="CA31" s="1">
        <v>38.490001935000002</v>
      </c>
      <c r="CB31" s="1">
        <v>32.360446618999994</v>
      </c>
      <c r="CC31" s="1">
        <v>40.303892123000004</v>
      </c>
      <c r="CD31" s="1">
        <v>37.362384849000001</v>
      </c>
      <c r="CE31" s="1">
        <v>42.497326247000004</v>
      </c>
      <c r="CF31" s="1">
        <v>38.32842389599999</v>
      </c>
      <c r="CG31" s="1">
        <v>57.631292273999989</v>
      </c>
      <c r="CH31" s="1">
        <v>33.418827227999998</v>
      </c>
      <c r="CI31" s="1">
        <v>38.230547369</v>
      </c>
      <c r="CJ31" s="1">
        <v>56.025828982</v>
      </c>
      <c r="CK31" s="1">
        <v>44.055145586000002</v>
      </c>
      <c r="CL31" s="1">
        <v>41.291236111000003</v>
      </c>
      <c r="CM31" s="1">
        <v>53.763712743999996</v>
      </c>
      <c r="CN31" s="1">
        <v>48.318838645</v>
      </c>
      <c r="CO31" s="1">
        <v>41.533859924000005</v>
      </c>
      <c r="CP31" s="1">
        <v>46.661268696</v>
      </c>
      <c r="CQ31" s="1">
        <v>59.22730713</v>
      </c>
      <c r="CR31" s="1">
        <v>53.739201292999994</v>
      </c>
      <c r="CS31" s="1">
        <v>78.252772786000023</v>
      </c>
      <c r="CT31" s="1">
        <v>26.995365533000001</v>
      </c>
      <c r="CU31" s="1">
        <v>33.212607236000004</v>
      </c>
      <c r="CV31" s="1">
        <v>47.091542892000007</v>
      </c>
      <c r="CW31" s="1">
        <v>47.948602937000004</v>
      </c>
      <c r="CX31" s="1">
        <v>64.311193654999997</v>
      </c>
      <c r="CY31" s="1">
        <v>66.521941091000002</v>
      </c>
      <c r="CZ31" s="1">
        <v>33.553041580999995</v>
      </c>
      <c r="DA31" s="1">
        <v>70.096814592999991</v>
      </c>
      <c r="DB31" s="1">
        <v>58.796497654000014</v>
      </c>
      <c r="DC31" s="1">
        <v>52.198333944999995</v>
      </c>
      <c r="DD31" s="1">
        <v>62.186889438999998</v>
      </c>
      <c r="DE31" s="1">
        <v>70.167614827999984</v>
      </c>
      <c r="DF31" s="1">
        <v>55.221589428999998</v>
      </c>
      <c r="DG31" s="1">
        <v>52.972499851999991</v>
      </c>
      <c r="DH31" s="1">
        <v>63.976991044000002</v>
      </c>
      <c r="DI31" s="1">
        <v>54.023550025999995</v>
      </c>
      <c r="DJ31" s="1">
        <v>61.375199847000005</v>
      </c>
      <c r="DK31" s="1">
        <v>47.897953267000005</v>
      </c>
      <c r="DL31" s="1">
        <v>46.119074703999999</v>
      </c>
      <c r="DM31" s="1">
        <v>52.92784721400001</v>
      </c>
      <c r="DN31" s="1">
        <v>79.377117877999993</v>
      </c>
      <c r="DO31" s="1">
        <v>69.567877952000003</v>
      </c>
      <c r="DP31" s="1">
        <v>62.778317350999998</v>
      </c>
      <c r="DQ31" s="1">
        <v>75.261700103999985</v>
      </c>
      <c r="DR31" s="1">
        <v>46.484514556000008</v>
      </c>
      <c r="DS31" s="1">
        <v>49.476061427999994</v>
      </c>
      <c r="DT31" s="1">
        <v>62.237226777000004</v>
      </c>
      <c r="DU31" s="1">
        <v>65.796801602000002</v>
      </c>
      <c r="DV31" s="1">
        <v>62.017126712</v>
      </c>
      <c r="DW31" s="1">
        <v>60.602555252000009</v>
      </c>
      <c r="DX31" s="1">
        <v>66.251670211999993</v>
      </c>
      <c r="DY31" s="1">
        <v>67.843807145</v>
      </c>
      <c r="DZ31" s="1">
        <v>69.708477729999984</v>
      </c>
      <c r="EA31" s="1">
        <v>64.237725841</v>
      </c>
      <c r="EB31" s="1">
        <v>64.682063123999995</v>
      </c>
      <c r="EC31" s="1">
        <v>72.013663139999991</v>
      </c>
      <c r="ED31" s="1">
        <v>58.542906239999994</v>
      </c>
      <c r="EE31" s="1">
        <v>22.432924516999996</v>
      </c>
      <c r="EF31" s="1">
        <v>81.982683153000011</v>
      </c>
      <c r="EG31" s="1">
        <v>81.425715655000005</v>
      </c>
      <c r="EH31" s="1">
        <v>79.006412838999992</v>
      </c>
      <c r="EI31" s="1">
        <v>70.382056244999987</v>
      </c>
      <c r="EJ31" s="1">
        <v>87.061800323999989</v>
      </c>
      <c r="EK31" s="1">
        <v>104.06084575199999</v>
      </c>
      <c r="EL31" s="1">
        <v>81.246871339000009</v>
      </c>
      <c r="EM31" s="1">
        <v>97.654567291999996</v>
      </c>
      <c r="EN31" s="1">
        <v>82.905456491999999</v>
      </c>
      <c r="EO31" s="1">
        <v>113.62349034300001</v>
      </c>
      <c r="EP31" s="1">
        <v>68.424259122999999</v>
      </c>
      <c r="EQ31" s="1">
        <v>113.41688662199999</v>
      </c>
      <c r="ER31" s="1">
        <v>98.820023820000003</v>
      </c>
      <c r="ES31" s="1">
        <v>84.976771783999993</v>
      </c>
      <c r="ET31" s="1">
        <v>77.948792136000009</v>
      </c>
      <c r="EU31" s="1">
        <v>77.706918553000008</v>
      </c>
      <c r="EV31" s="1">
        <v>83.143080906999998</v>
      </c>
      <c r="EW31" s="1">
        <v>89.873537106000001</v>
      </c>
      <c r="EX31" s="1">
        <v>85.035335926999991</v>
      </c>
      <c r="EY31" s="1">
        <v>87.583364137000004</v>
      </c>
      <c r="EZ31" s="1">
        <v>92.899881670999989</v>
      </c>
      <c r="FA31" s="1">
        <v>94.274597363000012</v>
      </c>
      <c r="FB31" s="1">
        <v>74.011032763000017</v>
      </c>
      <c r="FC31" s="1">
        <v>77.145106443000003</v>
      </c>
      <c r="FD31" s="1">
        <v>94.937609291999991</v>
      </c>
      <c r="FE31" s="1">
        <v>91.063131432000006</v>
      </c>
      <c r="FF31" s="1">
        <v>81.986722994000004</v>
      </c>
      <c r="FG31" s="1">
        <v>90.840646996999993</v>
      </c>
      <c r="FH31" s="1">
        <v>82.459131933999998</v>
      </c>
      <c r="FI31" s="1">
        <v>91.23659426399999</v>
      </c>
      <c r="FJ31" s="1">
        <v>95.916804442</v>
      </c>
      <c r="FK31" s="1">
        <v>95.022081790000001</v>
      </c>
      <c r="FL31" s="1">
        <v>105.874083052</v>
      </c>
      <c r="FM31" s="1">
        <v>101.093083979</v>
      </c>
      <c r="FN31" s="1">
        <v>81.505657131000007</v>
      </c>
      <c r="FO31" s="1">
        <v>86.687537375000005</v>
      </c>
      <c r="FP31" s="1">
        <v>111.306872732</v>
      </c>
      <c r="FQ31" s="1">
        <v>72.481038054999999</v>
      </c>
      <c r="FR31" s="1">
        <v>98.822086151999983</v>
      </c>
      <c r="FS31" s="1">
        <v>92.704507827</v>
      </c>
      <c r="FT31" s="1">
        <v>96.975673716999992</v>
      </c>
      <c r="FU31" s="1">
        <v>111.116245937</v>
      </c>
      <c r="FV31" s="1">
        <v>95.364065933000006</v>
      </c>
      <c r="FW31" s="1">
        <v>91.733156346000015</v>
      </c>
      <c r="FX31" s="1">
        <v>100.132405428</v>
      </c>
      <c r="FY31" s="1">
        <v>120.30948061699999</v>
      </c>
      <c r="FZ31" s="1">
        <v>98.275504192</v>
      </c>
      <c r="GA31" s="1">
        <v>88.971293666000008</v>
      </c>
      <c r="GB31" s="8">
        <v>100.07897122699998</v>
      </c>
      <c r="GC31" s="8">
        <v>107.086464217</v>
      </c>
      <c r="GD31" s="8">
        <v>94.065750922000007</v>
      </c>
      <c r="GE31" s="8">
        <v>104.879531607</v>
      </c>
      <c r="GF31" s="8">
        <v>100.19352612200001</v>
      </c>
      <c r="GG31" s="8">
        <v>111.94210905500002</v>
      </c>
      <c r="GH31" s="8">
        <v>102.49565161300002</v>
      </c>
      <c r="GI31" s="8">
        <v>109.465715609</v>
      </c>
      <c r="GJ31" s="8">
        <v>109.365603619</v>
      </c>
      <c r="GK31" s="8">
        <v>100.96591010100001</v>
      </c>
      <c r="GL31" s="9">
        <v>101.618607642</v>
      </c>
      <c r="GM31" s="9">
        <v>92.334051280999986</v>
      </c>
      <c r="GN31" s="9">
        <v>112.067698139</v>
      </c>
      <c r="GO31" s="9">
        <v>104.845221139</v>
      </c>
      <c r="GP31" s="9">
        <v>99.640601537000009</v>
      </c>
      <c r="GQ31" s="9">
        <v>144.45292023400003</v>
      </c>
      <c r="GR31" s="9">
        <v>112.047850783</v>
      </c>
      <c r="GS31" s="9">
        <v>108.69789711399999</v>
      </c>
      <c r="GT31" s="9">
        <v>112.17883986400001</v>
      </c>
      <c r="GU31" s="9">
        <v>110.418478006</v>
      </c>
      <c r="GV31" s="9">
        <v>103.815961456</v>
      </c>
      <c r="GW31" s="9">
        <v>121.23560966699998</v>
      </c>
      <c r="GX31" s="9">
        <v>104.896880426</v>
      </c>
      <c r="GY31" s="9">
        <v>109.848945106</v>
      </c>
      <c r="GZ31" s="9">
        <v>87.111266619000006</v>
      </c>
      <c r="HA31" s="9">
        <v>33.954681915999991</v>
      </c>
      <c r="HB31" s="9">
        <v>48.573646290999996</v>
      </c>
      <c r="HC31" s="9">
        <v>91.833147625000009</v>
      </c>
      <c r="HD31" s="9">
        <v>86.36476741700001</v>
      </c>
    </row>
    <row r="32" spans="1:212" x14ac:dyDescent="0.25">
      <c r="A32" s="15" t="s">
        <v>30</v>
      </c>
      <c r="B32" s="1">
        <v>0.27742193399999998</v>
      </c>
      <c r="C32" s="1">
        <v>0.451871731</v>
      </c>
      <c r="D32" s="1">
        <v>0.46353437200000003</v>
      </c>
      <c r="E32" s="1">
        <v>1.362427992</v>
      </c>
      <c r="F32" s="1">
        <v>0.58527611800000001</v>
      </c>
      <c r="G32" s="1">
        <v>0.95402055399999997</v>
      </c>
      <c r="H32" s="1">
        <v>0.48692272200000003</v>
      </c>
      <c r="I32" s="1">
        <v>0.79988213599999991</v>
      </c>
      <c r="J32" s="1">
        <v>1.0941004369999998</v>
      </c>
      <c r="K32" s="1">
        <v>0.113173068</v>
      </c>
      <c r="L32" s="1">
        <v>1.2052912149999999</v>
      </c>
      <c r="M32" s="1">
        <v>1.673481048</v>
      </c>
      <c r="N32" s="1">
        <v>0.15461872600000001</v>
      </c>
      <c r="O32" s="1">
        <v>0.91468932499999989</v>
      </c>
      <c r="P32" s="1">
        <v>1.7238864159999998</v>
      </c>
      <c r="Q32" s="1">
        <v>0.90849250199999998</v>
      </c>
      <c r="R32" s="1">
        <v>1.550439981</v>
      </c>
      <c r="S32" s="1">
        <v>1.3018715539999999</v>
      </c>
      <c r="T32" s="1">
        <v>2.9496377550000004</v>
      </c>
      <c r="U32" s="1">
        <v>2.5421078680000004</v>
      </c>
      <c r="V32" s="1">
        <v>1.643941149</v>
      </c>
      <c r="W32" s="1">
        <v>1.8548892480000001</v>
      </c>
      <c r="X32" s="1">
        <v>3.8266169860000003</v>
      </c>
      <c r="Y32" s="1">
        <v>2.3099335590000001</v>
      </c>
      <c r="Z32" s="1">
        <v>0.42330622900000003</v>
      </c>
      <c r="AA32" s="1">
        <v>2.8587430070000002</v>
      </c>
      <c r="AB32" s="1">
        <v>2.9607587149999999</v>
      </c>
      <c r="AC32" s="1">
        <v>3.146343619</v>
      </c>
      <c r="AD32" s="1">
        <v>1.824432134</v>
      </c>
      <c r="AE32" s="1">
        <v>4.3828882500000006</v>
      </c>
      <c r="AF32" s="1">
        <v>7.5609179770000008</v>
      </c>
      <c r="AG32" s="1">
        <v>3.6129055010000002</v>
      </c>
      <c r="AH32" s="1">
        <v>2.820351279</v>
      </c>
      <c r="AI32" s="1">
        <v>3.1278591650000003</v>
      </c>
      <c r="AJ32" s="1">
        <v>3.7617781849999998</v>
      </c>
      <c r="AK32" s="1">
        <v>4.9352869189999993</v>
      </c>
      <c r="AL32" s="1">
        <v>2.9253303529999997</v>
      </c>
      <c r="AM32" s="1">
        <v>2.7898646219999996</v>
      </c>
      <c r="AN32" s="1">
        <v>3.498342783</v>
      </c>
      <c r="AO32" s="1">
        <v>2.247239757</v>
      </c>
      <c r="AP32" s="1">
        <v>4.7604638780000004</v>
      </c>
      <c r="AQ32" s="1">
        <v>2.3144556820000002</v>
      </c>
      <c r="AR32" s="1">
        <v>3.1764525499999996</v>
      </c>
      <c r="AS32" s="1">
        <v>2.89563668</v>
      </c>
      <c r="AT32" s="1">
        <v>2.2733205060000001</v>
      </c>
      <c r="AU32" s="1">
        <v>1.5877065939999999</v>
      </c>
      <c r="AV32" s="1">
        <v>2.1492190820000001</v>
      </c>
      <c r="AW32" s="1">
        <v>2.2038276190000001</v>
      </c>
      <c r="AX32" s="1">
        <v>1.7692119540000002</v>
      </c>
      <c r="AY32" s="1">
        <v>3.0356248269999999</v>
      </c>
      <c r="AZ32" s="1">
        <v>13.670052848000001</v>
      </c>
      <c r="BA32" s="1">
        <v>3.4526670720000001</v>
      </c>
      <c r="BB32" s="1">
        <v>2.7921497209999999</v>
      </c>
      <c r="BC32" s="1">
        <v>2.8847359639999999</v>
      </c>
      <c r="BD32" s="1">
        <v>13.851983897</v>
      </c>
      <c r="BE32" s="1">
        <v>-6.3563735149999996</v>
      </c>
      <c r="BF32" s="1">
        <v>3.1015921949999998</v>
      </c>
      <c r="BG32" s="1">
        <v>2.3682672509999998</v>
      </c>
      <c r="BH32" s="1">
        <v>4.489911041</v>
      </c>
      <c r="BI32" s="1">
        <v>4.1030528519999994</v>
      </c>
      <c r="BJ32" s="1">
        <v>1.508685007</v>
      </c>
      <c r="BK32" s="1">
        <v>2.4127097659999999</v>
      </c>
      <c r="BL32" s="1">
        <v>6.1433115709999999</v>
      </c>
      <c r="BM32" s="1">
        <v>-3.2999958070000002</v>
      </c>
      <c r="BN32" s="1">
        <v>2.4566859669999999</v>
      </c>
      <c r="BO32" s="1">
        <v>6.3798950720000001</v>
      </c>
      <c r="BP32" s="1">
        <v>1.6051771430000001</v>
      </c>
      <c r="BQ32" s="1">
        <v>2.8899578379999999</v>
      </c>
      <c r="BR32" s="1">
        <v>1.551709292</v>
      </c>
      <c r="BS32" s="1">
        <v>5.0136183420000009</v>
      </c>
      <c r="BT32" s="1">
        <v>1.6412480209999998</v>
      </c>
      <c r="BU32" s="1">
        <v>17.243366884</v>
      </c>
      <c r="BV32" s="1">
        <v>3.87516148</v>
      </c>
      <c r="BW32" s="1">
        <v>37.560947374999998</v>
      </c>
      <c r="BX32" s="1">
        <v>4.1180549089999996</v>
      </c>
      <c r="BY32" s="1">
        <v>17.834723372999999</v>
      </c>
      <c r="BZ32" s="1">
        <v>12.679252083000002</v>
      </c>
      <c r="CA32" s="1">
        <v>3.2905603550000002</v>
      </c>
      <c r="CB32" s="1">
        <v>7.1027631759999998</v>
      </c>
      <c r="CC32" s="1">
        <v>16.737146095</v>
      </c>
      <c r="CD32" s="1">
        <v>4.1108601089999999</v>
      </c>
      <c r="CE32" s="1">
        <v>8.6251098279999994</v>
      </c>
      <c r="CF32" s="1">
        <v>3.4539939889999998</v>
      </c>
      <c r="CG32" s="1">
        <v>2.7094539769999999</v>
      </c>
      <c r="CH32" s="1">
        <v>1.9494445910000002</v>
      </c>
      <c r="CI32" s="1">
        <v>2.2244667540000003</v>
      </c>
      <c r="CJ32" s="1">
        <v>2.6314182869999998</v>
      </c>
      <c r="CK32" s="1">
        <v>2.2615397500000003</v>
      </c>
      <c r="CL32" s="1">
        <v>2.6435908980000002</v>
      </c>
      <c r="CM32" s="1">
        <v>7.845992861</v>
      </c>
      <c r="CN32" s="1">
        <v>4.1490595409999997</v>
      </c>
      <c r="CO32" s="1">
        <v>1.847907792</v>
      </c>
      <c r="CP32" s="1">
        <v>12.674594062000001</v>
      </c>
      <c r="CQ32" s="1">
        <v>2.8934088999999998</v>
      </c>
      <c r="CR32" s="1">
        <v>2.7247677650000002</v>
      </c>
      <c r="CS32" s="1">
        <v>3.9213896309999998</v>
      </c>
      <c r="CT32" s="1">
        <v>1.6186221569999999</v>
      </c>
      <c r="CU32" s="1">
        <v>4.3505825329999999</v>
      </c>
      <c r="CV32" s="1">
        <v>7.6285303389999992</v>
      </c>
      <c r="CW32" s="1">
        <v>2.5480021370000001</v>
      </c>
      <c r="CX32" s="1">
        <v>6.043313071</v>
      </c>
      <c r="CY32" s="1">
        <v>1.6000381619999997</v>
      </c>
      <c r="CZ32" s="1">
        <v>5.724894699</v>
      </c>
      <c r="DA32" s="1">
        <v>-1.2317732609999996</v>
      </c>
      <c r="DB32" s="1">
        <v>9.3437922740000001</v>
      </c>
      <c r="DC32" s="1">
        <v>7.6654465900000002</v>
      </c>
      <c r="DD32" s="1">
        <v>2.5525534160000003</v>
      </c>
      <c r="DE32" s="1">
        <v>5.2993660030000003</v>
      </c>
      <c r="DF32" s="1">
        <v>6.0392784349999999</v>
      </c>
      <c r="DG32" s="1">
        <v>3.955338276</v>
      </c>
      <c r="DH32" s="1">
        <v>1.9313355210000001</v>
      </c>
      <c r="DI32" s="1">
        <v>5.3557841400000008</v>
      </c>
      <c r="DJ32" s="1">
        <v>3.6603384100000005</v>
      </c>
      <c r="DK32" s="1">
        <v>4.4807508190000007</v>
      </c>
      <c r="DL32" s="1">
        <v>6.3935275850000002</v>
      </c>
      <c r="DM32" s="1">
        <v>1.6127430450000002</v>
      </c>
      <c r="DN32" s="1">
        <v>32.681817952000003</v>
      </c>
      <c r="DO32" s="1">
        <v>25.253186109000001</v>
      </c>
      <c r="DP32" s="1">
        <v>6.6292066409999997</v>
      </c>
      <c r="DQ32" s="1">
        <v>5.8243512140000009</v>
      </c>
      <c r="DR32" s="1">
        <v>2.6567406550000001</v>
      </c>
      <c r="DS32" s="1">
        <v>4.0648737339999998</v>
      </c>
      <c r="DT32" s="1">
        <v>0.85177961099999999</v>
      </c>
      <c r="DU32" s="1">
        <v>1.2646140620000001</v>
      </c>
      <c r="DV32" s="1">
        <v>15.631559271</v>
      </c>
      <c r="DW32" s="1">
        <v>3.939649631</v>
      </c>
      <c r="DX32" s="1">
        <v>3.4780022160000001</v>
      </c>
      <c r="DY32" s="1">
        <v>4.4115968460000001</v>
      </c>
      <c r="DZ32" s="1">
        <v>2.4700197319999999</v>
      </c>
      <c r="EA32" s="1">
        <v>2.472480885</v>
      </c>
      <c r="EB32" s="1">
        <v>18.115491202000001</v>
      </c>
      <c r="EC32" s="1">
        <v>1.130135447</v>
      </c>
      <c r="ED32" s="1">
        <v>2.365015445</v>
      </c>
      <c r="EE32" s="1">
        <v>1.575762361</v>
      </c>
      <c r="EF32" s="1">
        <v>15.176800181999999</v>
      </c>
      <c r="EG32" s="1">
        <v>6.5789066109999998</v>
      </c>
      <c r="EH32" s="1">
        <v>8.5515864399999995</v>
      </c>
      <c r="EI32" s="1">
        <v>9.7752502750000012</v>
      </c>
      <c r="EJ32" s="1">
        <v>10.635409849</v>
      </c>
      <c r="EK32" s="1">
        <v>1.8174099019999999</v>
      </c>
      <c r="EL32" s="1">
        <v>-0.45600381500000031</v>
      </c>
      <c r="EM32" s="1">
        <v>5.1189857879999998</v>
      </c>
      <c r="EN32" s="1">
        <v>7.6146690120000002</v>
      </c>
      <c r="EO32" s="1">
        <v>8.8564984189999993</v>
      </c>
      <c r="EP32" s="1">
        <v>1.5616850610000002</v>
      </c>
      <c r="EQ32" s="1">
        <v>4.0874633500000002</v>
      </c>
      <c r="ER32" s="1">
        <v>7.6960333309999998</v>
      </c>
      <c r="ES32" s="1">
        <v>64.407082681000006</v>
      </c>
      <c r="ET32" s="1">
        <v>5.4718008220000005</v>
      </c>
      <c r="EU32" s="1">
        <v>18.267978338999999</v>
      </c>
      <c r="EV32" s="1">
        <v>10.557322758</v>
      </c>
      <c r="EW32" s="1">
        <v>15.944864330999998</v>
      </c>
      <c r="EX32" s="1">
        <v>3.7653158370000002</v>
      </c>
      <c r="EY32" s="1">
        <v>13.232331635000001</v>
      </c>
      <c r="EZ32" s="1">
        <v>12.752479061999999</v>
      </c>
      <c r="FA32" s="1">
        <v>16.164362389000001</v>
      </c>
      <c r="FB32" s="1">
        <v>6.5310873130000004</v>
      </c>
      <c r="FC32" s="1">
        <v>357.28861774899997</v>
      </c>
      <c r="FD32" s="1">
        <v>7.1317947820000001</v>
      </c>
      <c r="FE32" s="1">
        <v>16.145596218000001</v>
      </c>
      <c r="FF32" s="1">
        <v>6.6866371190000002</v>
      </c>
      <c r="FG32" s="1">
        <v>7.6679205650000002</v>
      </c>
      <c r="FH32" s="1">
        <v>-316.29904159699998</v>
      </c>
      <c r="FI32" s="1">
        <v>13.453070013000001</v>
      </c>
      <c r="FJ32" s="1">
        <v>8.3551803180000004</v>
      </c>
      <c r="FK32" s="1">
        <v>13.882175720000001</v>
      </c>
      <c r="FL32" s="1">
        <v>18.617487658000002</v>
      </c>
      <c r="FM32" s="1">
        <v>209.75343208900003</v>
      </c>
      <c r="FN32" s="1">
        <v>8.0937356010000006</v>
      </c>
      <c r="FO32" s="1">
        <v>8.9795541930000002</v>
      </c>
      <c r="FP32" s="1">
        <v>30.844272669999999</v>
      </c>
      <c r="FQ32" s="1">
        <v>6.687240566999999</v>
      </c>
      <c r="FR32" s="1">
        <v>24.472366822000005</v>
      </c>
      <c r="FS32" s="1">
        <v>14.576560560999999</v>
      </c>
      <c r="FT32" s="1">
        <v>34.058390246000002</v>
      </c>
      <c r="FU32" s="1">
        <v>122.320946632</v>
      </c>
      <c r="FV32" s="1">
        <v>33.399932436999997</v>
      </c>
      <c r="FW32" s="1">
        <v>43.877636733999999</v>
      </c>
      <c r="FX32" s="1">
        <v>29.723521929</v>
      </c>
      <c r="FY32" s="1">
        <v>288.87269053299997</v>
      </c>
      <c r="FZ32" s="1">
        <v>7.8211392750000002</v>
      </c>
      <c r="GA32" s="1">
        <v>7.9053611339999996</v>
      </c>
      <c r="GB32" s="8">
        <v>10.999799122999999</v>
      </c>
      <c r="GC32" s="8">
        <v>45.562690171</v>
      </c>
      <c r="GD32" s="8">
        <v>31.225807540000005</v>
      </c>
      <c r="GE32" s="8">
        <v>96.950579309999995</v>
      </c>
      <c r="GF32" s="8">
        <v>44.593888500999995</v>
      </c>
      <c r="GG32" s="8">
        <v>54.116478498999996</v>
      </c>
      <c r="GH32" s="8">
        <v>20.108639165</v>
      </c>
      <c r="GI32" s="8">
        <v>59.538960681999995</v>
      </c>
      <c r="GJ32" s="8">
        <v>40.978611686999997</v>
      </c>
      <c r="GK32" s="8">
        <v>182.50367941999997</v>
      </c>
      <c r="GL32" s="9">
        <v>34.835806511999998</v>
      </c>
      <c r="GM32" s="9">
        <v>10.574268324000002</v>
      </c>
      <c r="GN32" s="9">
        <v>17.861331733999997</v>
      </c>
      <c r="GO32" s="9">
        <v>63.635349646000002</v>
      </c>
      <c r="GP32" s="9">
        <v>55.272942315999998</v>
      </c>
      <c r="GQ32" s="9">
        <v>17.160043061</v>
      </c>
      <c r="GR32" s="9">
        <v>49.036746174000001</v>
      </c>
      <c r="GS32" s="9">
        <v>38.748209645000003</v>
      </c>
      <c r="GT32" s="9">
        <v>20.498387669</v>
      </c>
      <c r="GU32" s="9">
        <v>76.016047346999997</v>
      </c>
      <c r="GV32" s="9">
        <v>38.055865883000003</v>
      </c>
      <c r="GW32" s="9">
        <v>137.79957465699999</v>
      </c>
      <c r="GX32" s="9">
        <v>5.9402027000000004</v>
      </c>
      <c r="GY32" s="9">
        <v>10.351060863000001</v>
      </c>
      <c r="GZ32" s="9">
        <v>530.096121025</v>
      </c>
      <c r="HA32" s="9">
        <v>31.810812172000006</v>
      </c>
      <c r="HB32" s="9">
        <v>38.852298690999994</v>
      </c>
      <c r="HC32" s="9">
        <v>51.26341893</v>
      </c>
      <c r="HD32" s="9">
        <v>62.807492218999997</v>
      </c>
    </row>
    <row r="33" spans="1:212" ht="8.25" customHeight="1" x14ac:dyDescent="0.25">
      <c r="A33" s="1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</row>
    <row r="34" spans="1:212" s="8" customFormat="1" ht="14.25" x14ac:dyDescent="0.2">
      <c r="A34" s="22" t="s">
        <v>37</v>
      </c>
      <c r="B34" s="23">
        <v>376.33426336899998</v>
      </c>
      <c r="C34" s="23">
        <v>351.72453450200004</v>
      </c>
      <c r="D34" s="23">
        <v>402.88276834099997</v>
      </c>
      <c r="E34" s="23">
        <v>377.49722816799999</v>
      </c>
      <c r="F34" s="23">
        <v>396.34515204499996</v>
      </c>
      <c r="G34" s="23">
        <v>437.87283001899999</v>
      </c>
      <c r="H34" s="23">
        <v>453.23176298899995</v>
      </c>
      <c r="I34" s="23">
        <v>349.38579560599993</v>
      </c>
      <c r="J34" s="23">
        <v>363.67520497399994</v>
      </c>
      <c r="K34" s="23">
        <v>407.28155276899997</v>
      </c>
      <c r="L34" s="23">
        <v>455.79761105</v>
      </c>
      <c r="M34" s="23">
        <v>812.60362549000001</v>
      </c>
      <c r="N34" s="23">
        <v>329.09690646299998</v>
      </c>
      <c r="O34" s="23">
        <v>387.35418030799991</v>
      </c>
      <c r="P34" s="23">
        <v>413.62045539399998</v>
      </c>
      <c r="Q34" s="23">
        <v>415.15322533699998</v>
      </c>
      <c r="R34" s="23">
        <v>421.6836952729999</v>
      </c>
      <c r="S34" s="23">
        <v>379.68648498600004</v>
      </c>
      <c r="T34" s="23">
        <v>525.65742484999998</v>
      </c>
      <c r="U34" s="23">
        <v>486.15572542599995</v>
      </c>
      <c r="V34" s="23">
        <v>377.43835077399996</v>
      </c>
      <c r="W34" s="23">
        <v>573.60985183000003</v>
      </c>
      <c r="X34" s="23">
        <v>492.84026294199998</v>
      </c>
      <c r="Y34" s="23">
        <v>827.95180206399993</v>
      </c>
      <c r="Z34" s="23">
        <v>387.85617341400007</v>
      </c>
      <c r="AA34" s="23">
        <v>498.15249275700006</v>
      </c>
      <c r="AB34" s="23">
        <v>465.25280682600004</v>
      </c>
      <c r="AC34" s="23">
        <v>537.817794241</v>
      </c>
      <c r="AD34" s="23">
        <v>520.18586401100004</v>
      </c>
      <c r="AE34" s="23">
        <v>520.17984901700004</v>
      </c>
      <c r="AF34" s="23">
        <v>607.78890303100002</v>
      </c>
      <c r="AG34" s="23">
        <v>508.93777265299991</v>
      </c>
      <c r="AH34" s="23">
        <v>535.31118469300009</v>
      </c>
      <c r="AI34" s="23">
        <v>529.98403618000009</v>
      </c>
      <c r="AJ34" s="23">
        <v>598.76987387800011</v>
      </c>
      <c r="AK34" s="23">
        <v>940.22431259599978</v>
      </c>
      <c r="AL34" s="23">
        <v>515.57180654400008</v>
      </c>
      <c r="AM34" s="23">
        <v>485.86119095599992</v>
      </c>
      <c r="AN34" s="23">
        <v>543.31373517099996</v>
      </c>
      <c r="AO34" s="23">
        <v>575.30109036699992</v>
      </c>
      <c r="AP34" s="23">
        <v>614.17783413200004</v>
      </c>
      <c r="AQ34" s="23">
        <v>630.79708450299984</v>
      </c>
      <c r="AR34" s="23">
        <v>638.16059073499991</v>
      </c>
      <c r="AS34" s="23">
        <v>607.162896101</v>
      </c>
      <c r="AT34" s="23">
        <v>619.16008268299993</v>
      </c>
      <c r="AU34" s="23">
        <v>588.03292461300009</v>
      </c>
      <c r="AV34" s="23">
        <v>596.15757882299999</v>
      </c>
      <c r="AW34" s="23">
        <v>1226.9523301750003</v>
      </c>
      <c r="AX34" s="23">
        <v>541.194549585</v>
      </c>
      <c r="AY34" s="23">
        <v>559.20938584600003</v>
      </c>
      <c r="AZ34" s="23">
        <v>630.03162581900006</v>
      </c>
      <c r="BA34" s="23">
        <v>607.116089386</v>
      </c>
      <c r="BB34" s="23">
        <v>653.29624466600001</v>
      </c>
      <c r="BC34" s="23">
        <v>632.41006280599993</v>
      </c>
      <c r="BD34" s="23">
        <v>734.98419702899992</v>
      </c>
      <c r="BE34" s="23">
        <v>675.31589589500004</v>
      </c>
      <c r="BF34" s="23">
        <v>720.44249109400016</v>
      </c>
      <c r="BG34" s="23">
        <v>734.76640464599996</v>
      </c>
      <c r="BH34" s="23">
        <v>779.87495200000012</v>
      </c>
      <c r="BI34" s="23">
        <v>1315.7070580649997</v>
      </c>
      <c r="BJ34" s="23">
        <v>611.14059862300007</v>
      </c>
      <c r="BK34" s="23">
        <v>684.33390082099993</v>
      </c>
      <c r="BL34" s="23">
        <v>847.81760941599998</v>
      </c>
      <c r="BM34" s="23">
        <v>805.66503268400015</v>
      </c>
      <c r="BN34" s="23">
        <v>672.71715304200006</v>
      </c>
      <c r="BO34" s="23">
        <v>736.55129303700005</v>
      </c>
      <c r="BP34" s="23">
        <v>808.80953297700012</v>
      </c>
      <c r="BQ34" s="23">
        <v>683.05188582799997</v>
      </c>
      <c r="BR34" s="23">
        <v>783.54315273199995</v>
      </c>
      <c r="BS34" s="23">
        <v>771.72568192100005</v>
      </c>
      <c r="BT34" s="23">
        <v>822.004882694</v>
      </c>
      <c r="BU34" s="23">
        <v>1452.4623545049999</v>
      </c>
      <c r="BV34" s="23">
        <v>644.78271129300003</v>
      </c>
      <c r="BW34" s="23">
        <v>746.20260054200003</v>
      </c>
      <c r="BX34" s="23">
        <v>911.29042259000005</v>
      </c>
      <c r="BY34" s="23">
        <v>848.02505008599996</v>
      </c>
      <c r="BZ34" s="23">
        <v>909.05867466200004</v>
      </c>
      <c r="CA34" s="23">
        <v>913.70105938599988</v>
      </c>
      <c r="CB34" s="23">
        <v>920.4208200459999</v>
      </c>
      <c r="CC34" s="23">
        <v>912.11059336700009</v>
      </c>
      <c r="CD34" s="23">
        <v>940.13784316400006</v>
      </c>
      <c r="CE34" s="23">
        <v>1015.8569623990001</v>
      </c>
      <c r="CF34" s="23">
        <v>960.81370928300009</v>
      </c>
      <c r="CG34" s="23">
        <v>1986.6967264730001</v>
      </c>
      <c r="CH34" s="23">
        <v>690.51319839999996</v>
      </c>
      <c r="CI34" s="23">
        <v>823.26688017400011</v>
      </c>
      <c r="CJ34" s="23">
        <v>947.86995608400002</v>
      </c>
      <c r="CK34" s="23">
        <v>985.22358603799989</v>
      </c>
      <c r="CL34" s="23">
        <v>905.04170743199995</v>
      </c>
      <c r="CM34" s="23">
        <v>1134.1617800519998</v>
      </c>
      <c r="CN34" s="23">
        <v>947.84010428400029</v>
      </c>
      <c r="CO34" s="23">
        <v>1000.2794962620001</v>
      </c>
      <c r="CP34" s="23">
        <v>999.63427546599985</v>
      </c>
      <c r="CQ34" s="23">
        <v>997.7368778719997</v>
      </c>
      <c r="CR34" s="23">
        <v>1183.2364822680001</v>
      </c>
      <c r="CS34" s="23">
        <v>2109.7191020509999</v>
      </c>
      <c r="CT34" s="23">
        <v>739.44159979100004</v>
      </c>
      <c r="CU34" s="23">
        <v>990.95262965200004</v>
      </c>
      <c r="CV34" s="23">
        <v>1250.5870683670003</v>
      </c>
      <c r="CW34" s="23">
        <v>1192.4454228780003</v>
      </c>
      <c r="CX34" s="23">
        <v>1165.6688305330003</v>
      </c>
      <c r="CY34" s="23">
        <v>1197.5415645380001</v>
      </c>
      <c r="CZ34" s="23">
        <v>1146.1850541479998</v>
      </c>
      <c r="DA34" s="23">
        <v>1339.0682486220001</v>
      </c>
      <c r="DB34" s="23">
        <v>1133.7828547630002</v>
      </c>
      <c r="DC34" s="23">
        <v>1203.3235379509999</v>
      </c>
      <c r="DD34" s="23">
        <v>1302.0841136610002</v>
      </c>
      <c r="DE34" s="23">
        <v>2800.1506920699999</v>
      </c>
      <c r="DF34" s="23">
        <v>945.55378436800004</v>
      </c>
      <c r="DG34" s="23">
        <v>1389.4406080599999</v>
      </c>
      <c r="DH34" s="23">
        <v>1614.1515768740001</v>
      </c>
      <c r="DI34" s="23">
        <v>1593.9241333960001</v>
      </c>
      <c r="DJ34" s="23">
        <v>1593.542871716</v>
      </c>
      <c r="DK34" s="23">
        <v>1469.733598214</v>
      </c>
      <c r="DL34" s="23">
        <v>1595.1021806619999</v>
      </c>
      <c r="DM34" s="23">
        <v>1471.2967148519997</v>
      </c>
      <c r="DN34" s="23">
        <v>1342.1995347699999</v>
      </c>
      <c r="DO34" s="23">
        <v>1580.4766163980003</v>
      </c>
      <c r="DP34" s="23">
        <v>2128.7825355320001</v>
      </c>
      <c r="DQ34" s="23">
        <v>2844.9283115110002</v>
      </c>
      <c r="DR34" s="23">
        <v>1662.4010929680003</v>
      </c>
      <c r="DS34" s="23">
        <v>1720.5790166969996</v>
      </c>
      <c r="DT34" s="23">
        <v>1597.9308943659996</v>
      </c>
      <c r="DU34" s="23">
        <v>1632.174864822</v>
      </c>
      <c r="DV34" s="23">
        <v>1615.4609988479999</v>
      </c>
      <c r="DW34" s="23">
        <v>1458.4768883670001</v>
      </c>
      <c r="DX34" s="23">
        <v>1587.3983171890002</v>
      </c>
      <c r="DY34" s="23">
        <v>1496.6527293269999</v>
      </c>
      <c r="DZ34" s="23">
        <v>1543.4637223269999</v>
      </c>
      <c r="EA34" s="23">
        <v>1527.3508070790001</v>
      </c>
      <c r="EB34" s="23">
        <v>1625.1471948199999</v>
      </c>
      <c r="EC34" s="23">
        <v>3168.2715981939991</v>
      </c>
      <c r="ED34" s="23">
        <v>1351.0469917869998</v>
      </c>
      <c r="EE34" s="23">
        <v>1730.6692180939999</v>
      </c>
      <c r="EF34" s="23">
        <v>1746.2922186570001</v>
      </c>
      <c r="EG34" s="23">
        <v>1674.5142174589998</v>
      </c>
      <c r="EH34" s="23">
        <v>1715.1886391870005</v>
      </c>
      <c r="EI34" s="23">
        <v>2013.6530035140004</v>
      </c>
      <c r="EJ34" s="23">
        <v>1933.2570112699998</v>
      </c>
      <c r="EK34" s="23">
        <v>1822.4246027969996</v>
      </c>
      <c r="EL34" s="23">
        <v>1867.2502377070005</v>
      </c>
      <c r="EM34" s="23">
        <v>1838.2170359380002</v>
      </c>
      <c r="EN34" s="23">
        <v>1956.0839186229998</v>
      </c>
      <c r="EO34" s="23">
        <v>3284.0142716850005</v>
      </c>
      <c r="EP34" s="23">
        <v>1545.886143102</v>
      </c>
      <c r="EQ34" s="23">
        <v>2031.2142501810001</v>
      </c>
      <c r="ER34" s="23">
        <v>1964.8233786620003</v>
      </c>
      <c r="ES34" s="23">
        <v>1937.4762485199997</v>
      </c>
      <c r="ET34" s="23">
        <v>2014.3969675559999</v>
      </c>
      <c r="EU34" s="23">
        <v>2109.3853955309996</v>
      </c>
      <c r="EV34" s="23">
        <v>2270.6238144860008</v>
      </c>
      <c r="EW34" s="23">
        <v>2154.6904558440001</v>
      </c>
      <c r="EX34" s="23">
        <v>2023.0527199800003</v>
      </c>
      <c r="EY34" s="23">
        <v>1936.3398166460001</v>
      </c>
      <c r="EZ34" s="23">
        <v>1905.5470584150003</v>
      </c>
      <c r="FA34" s="23">
        <v>3445.4144045110002</v>
      </c>
      <c r="FB34" s="23">
        <v>1964.4841594950001</v>
      </c>
      <c r="FC34" s="23">
        <v>2220.6561107080001</v>
      </c>
      <c r="FD34" s="23">
        <v>2068.5652801720003</v>
      </c>
      <c r="FE34" s="23">
        <v>1876.1431719349998</v>
      </c>
      <c r="FF34" s="23">
        <v>2089.3681252820002</v>
      </c>
      <c r="FG34" s="23">
        <v>2015.4368392459999</v>
      </c>
      <c r="FH34" s="23">
        <v>2270.6126700519999</v>
      </c>
      <c r="FI34" s="23">
        <v>1973.653601061</v>
      </c>
      <c r="FJ34" s="23">
        <v>2130.8788707849999</v>
      </c>
      <c r="FK34" s="23">
        <v>2114.9638691660002</v>
      </c>
      <c r="FL34" s="23">
        <v>1982.6970439130002</v>
      </c>
      <c r="FM34" s="23">
        <v>3440.3078962249997</v>
      </c>
      <c r="FN34" s="23">
        <v>2223.0136734780008</v>
      </c>
      <c r="FO34" s="23">
        <v>1980.2066483689998</v>
      </c>
      <c r="FP34" s="23">
        <v>2034.908064797</v>
      </c>
      <c r="FQ34" s="23">
        <v>2224.6240156469999</v>
      </c>
      <c r="FR34" s="23">
        <v>2261.7736789279998</v>
      </c>
      <c r="FS34" s="23">
        <v>2195.646197563</v>
      </c>
      <c r="FT34" s="23">
        <v>2260.684922764</v>
      </c>
      <c r="FU34" s="23">
        <v>2333.5462508420001</v>
      </c>
      <c r="FV34" s="23">
        <v>2118.9782032299995</v>
      </c>
      <c r="FW34" s="23">
        <v>2418.2119088379995</v>
      </c>
      <c r="FX34" s="23">
        <v>2275.844721899</v>
      </c>
      <c r="FY34" s="23">
        <v>3817.2365188990007</v>
      </c>
      <c r="FZ34" s="23">
        <v>1855.585828383</v>
      </c>
      <c r="GA34" s="23">
        <v>2680.6870775860002</v>
      </c>
      <c r="GB34" s="8">
        <v>2416.3503523569998</v>
      </c>
      <c r="GC34" s="8">
        <v>2698.0565769049999</v>
      </c>
      <c r="GD34" s="8">
        <v>2360.1503159770004</v>
      </c>
      <c r="GE34" s="8">
        <v>2423.4578774350002</v>
      </c>
      <c r="GF34" s="8">
        <v>2436.9605869739999</v>
      </c>
      <c r="GG34" s="8">
        <v>2408.2771975640003</v>
      </c>
      <c r="GH34" s="8">
        <v>2533.5896542499995</v>
      </c>
      <c r="GI34" s="8">
        <v>2539.8919276819997</v>
      </c>
      <c r="GJ34" s="8">
        <v>2514.5113322080001</v>
      </c>
      <c r="GK34" s="8">
        <v>3955.615517536</v>
      </c>
      <c r="GL34" s="9">
        <v>2240.842461229</v>
      </c>
      <c r="GM34" s="9">
        <v>2638.3481123509996</v>
      </c>
      <c r="GN34" s="9">
        <v>2824.5011105849999</v>
      </c>
      <c r="GO34" s="9">
        <v>2711.9792137320005</v>
      </c>
      <c r="GP34" s="9">
        <v>2898.4335121139993</v>
      </c>
      <c r="GQ34" s="9">
        <v>2389.9573797580001</v>
      </c>
      <c r="GR34" s="9">
        <v>2672.3195816379994</v>
      </c>
      <c r="GS34" s="9">
        <v>2760.295626087001</v>
      </c>
      <c r="GT34" s="9">
        <v>2760.9850354130003</v>
      </c>
      <c r="GU34" s="9">
        <v>2595.1915842649996</v>
      </c>
      <c r="GV34" s="9">
        <v>2642.3624796120002</v>
      </c>
      <c r="GW34" s="9">
        <v>4193.5291582640002</v>
      </c>
      <c r="GX34" s="9">
        <v>2401.9889045110003</v>
      </c>
      <c r="GY34" s="9">
        <v>2714.0074014949996</v>
      </c>
      <c r="GZ34" s="9">
        <v>3219.5600083220002</v>
      </c>
      <c r="HA34" s="9">
        <v>3402.4649257950005</v>
      </c>
      <c r="HB34" s="9">
        <v>2716.8508902850003</v>
      </c>
      <c r="HC34" s="9">
        <v>2799.1066348439995</v>
      </c>
      <c r="HD34" s="9">
        <v>3101.2859436559997</v>
      </c>
    </row>
    <row r="35" spans="1:212" s="29" customFormat="1" x14ac:dyDescent="0.25">
      <c r="A35" s="24" t="s">
        <v>38</v>
      </c>
      <c r="B35" s="25">
        <v>196.165527328</v>
      </c>
      <c r="C35" s="25">
        <v>209.08686356500002</v>
      </c>
      <c r="D35" s="25">
        <v>207.29839046299995</v>
      </c>
      <c r="E35" s="25">
        <v>209.09971150199999</v>
      </c>
      <c r="F35" s="25">
        <v>207.85288039899999</v>
      </c>
      <c r="G35" s="25">
        <v>214.37289807000002</v>
      </c>
      <c r="H35" s="25">
        <v>210.20843784699997</v>
      </c>
      <c r="I35" s="25">
        <v>212.59626599799992</v>
      </c>
      <c r="J35" s="25">
        <v>211.30034427699999</v>
      </c>
      <c r="K35" s="25">
        <v>211.40306225099997</v>
      </c>
      <c r="L35" s="25">
        <v>212.41629911000001</v>
      </c>
      <c r="M35" s="25">
        <v>403.81622412799993</v>
      </c>
      <c r="N35" s="25">
        <v>214.44415955499997</v>
      </c>
      <c r="O35" s="25">
        <v>222.40172229599992</v>
      </c>
      <c r="P35" s="25">
        <v>226.80953409100002</v>
      </c>
      <c r="Q35" s="25">
        <v>226.65420453199999</v>
      </c>
      <c r="R35" s="25">
        <v>226.26211792499996</v>
      </c>
      <c r="S35" s="25">
        <v>229.47921364699999</v>
      </c>
      <c r="T35" s="25">
        <v>227.64042219799998</v>
      </c>
      <c r="U35" s="25">
        <v>225.09277792399999</v>
      </c>
      <c r="V35" s="25">
        <v>225.17960829199995</v>
      </c>
      <c r="W35" s="25">
        <v>232.94101996899997</v>
      </c>
      <c r="X35" s="25">
        <v>250.02988155200006</v>
      </c>
      <c r="Y35" s="25">
        <v>453.92268863099991</v>
      </c>
      <c r="Z35" s="25">
        <v>242.18290240400003</v>
      </c>
      <c r="AA35" s="25">
        <v>252.55279972100004</v>
      </c>
      <c r="AB35" s="25">
        <v>244.73307948800004</v>
      </c>
      <c r="AC35" s="25">
        <v>255.79972799999999</v>
      </c>
      <c r="AD35" s="25">
        <v>250.41379069800001</v>
      </c>
      <c r="AE35" s="25">
        <v>251.49236445800003</v>
      </c>
      <c r="AF35" s="25">
        <v>256.00452846399997</v>
      </c>
      <c r="AG35" s="25">
        <v>249.78751390699995</v>
      </c>
      <c r="AH35" s="25">
        <v>249.40620184500006</v>
      </c>
      <c r="AI35" s="25">
        <v>255.17836459300003</v>
      </c>
      <c r="AJ35" s="25">
        <v>264.86731103600005</v>
      </c>
      <c r="AK35" s="25">
        <v>537.32435833099998</v>
      </c>
      <c r="AL35" s="25">
        <v>287.76957635999997</v>
      </c>
      <c r="AM35" s="25">
        <v>294.79974197499996</v>
      </c>
      <c r="AN35" s="25">
        <v>292.98106416499996</v>
      </c>
      <c r="AO35" s="25">
        <v>290.42064471199996</v>
      </c>
      <c r="AP35" s="25">
        <v>299.715729528</v>
      </c>
      <c r="AQ35" s="25">
        <v>296.29141819099993</v>
      </c>
      <c r="AR35" s="25">
        <v>299.40909122799997</v>
      </c>
      <c r="AS35" s="25">
        <v>310.86348425700004</v>
      </c>
      <c r="AT35" s="25">
        <v>298.97803657600002</v>
      </c>
      <c r="AU35" s="25">
        <v>300.83040805600001</v>
      </c>
      <c r="AV35" s="25">
        <v>307.61396518700002</v>
      </c>
      <c r="AW35" s="25">
        <v>612.80737777599995</v>
      </c>
      <c r="AX35" s="25">
        <v>305.87104220600008</v>
      </c>
      <c r="AY35" s="25">
        <v>332.73173100700001</v>
      </c>
      <c r="AZ35" s="25">
        <v>324.87148293600001</v>
      </c>
      <c r="BA35" s="25">
        <v>335.06648263499994</v>
      </c>
      <c r="BB35" s="25">
        <v>329.97571425000001</v>
      </c>
      <c r="BC35" s="25">
        <v>335.63048746799996</v>
      </c>
      <c r="BD35" s="25">
        <v>334.4819829839999</v>
      </c>
      <c r="BE35" s="25">
        <v>343.65585076900004</v>
      </c>
      <c r="BF35" s="25">
        <v>343.69783445500008</v>
      </c>
      <c r="BG35" s="25">
        <v>352.47150852800002</v>
      </c>
      <c r="BH35" s="25">
        <v>384.75800571799999</v>
      </c>
      <c r="BI35" s="25">
        <v>704.5410623959998</v>
      </c>
      <c r="BJ35" s="25">
        <v>380.89507216900006</v>
      </c>
      <c r="BK35" s="25">
        <v>402.51415779199988</v>
      </c>
      <c r="BL35" s="25">
        <v>404.37226482199992</v>
      </c>
      <c r="BM35" s="25">
        <v>397.92069704800008</v>
      </c>
      <c r="BN35" s="25">
        <v>397.45385965099996</v>
      </c>
      <c r="BO35" s="25">
        <v>406.28248677600004</v>
      </c>
      <c r="BP35" s="25">
        <v>402.00626029400007</v>
      </c>
      <c r="BQ35" s="25">
        <v>400.94736231499996</v>
      </c>
      <c r="BR35" s="25">
        <v>403.27392143999992</v>
      </c>
      <c r="BS35" s="25">
        <v>411.64940448900006</v>
      </c>
      <c r="BT35" s="25">
        <v>426.79484112599999</v>
      </c>
      <c r="BU35" s="25">
        <v>787.60097884300001</v>
      </c>
      <c r="BV35" s="25">
        <v>416.82089053999994</v>
      </c>
      <c r="BW35" s="25">
        <v>442.11215306500003</v>
      </c>
      <c r="BX35" s="25">
        <v>443.01245071200003</v>
      </c>
      <c r="BY35" s="25">
        <v>442.43691625399998</v>
      </c>
      <c r="BZ35" s="25">
        <v>449.631045164</v>
      </c>
      <c r="CA35" s="25">
        <v>454.67008083099989</v>
      </c>
      <c r="CB35" s="25">
        <v>467.98763976699991</v>
      </c>
      <c r="CC35" s="25">
        <v>480.97859321200008</v>
      </c>
      <c r="CD35" s="25">
        <v>484.85936164099996</v>
      </c>
      <c r="CE35" s="25">
        <v>474.99916317000009</v>
      </c>
      <c r="CF35" s="25">
        <v>482.47230833700007</v>
      </c>
      <c r="CG35" s="25">
        <v>979.52930761800008</v>
      </c>
      <c r="CH35" s="25">
        <v>470.73840896199999</v>
      </c>
      <c r="CI35" s="25">
        <v>519.31769039900007</v>
      </c>
      <c r="CJ35" s="25">
        <v>521.03197209100006</v>
      </c>
      <c r="CK35" s="25">
        <v>522.1851666959999</v>
      </c>
      <c r="CL35" s="25">
        <v>518.55041355999992</v>
      </c>
      <c r="CM35" s="25">
        <v>523.99289673199985</v>
      </c>
      <c r="CN35" s="25">
        <v>532.49831833000019</v>
      </c>
      <c r="CO35" s="25">
        <v>520.10379078900007</v>
      </c>
      <c r="CP35" s="25">
        <v>528.77068899400001</v>
      </c>
      <c r="CQ35" s="25">
        <v>533.41336676999981</v>
      </c>
      <c r="CR35" s="25">
        <v>560.48530524100011</v>
      </c>
      <c r="CS35" s="25">
        <v>1097.0644526040001</v>
      </c>
      <c r="CT35" s="25">
        <v>511.05256870099998</v>
      </c>
      <c r="CU35" s="25">
        <v>609.96429822200002</v>
      </c>
      <c r="CV35" s="25">
        <v>610.66420231300015</v>
      </c>
      <c r="CW35" s="25">
        <v>591.90366336500017</v>
      </c>
      <c r="CX35" s="25">
        <v>615.07388026800015</v>
      </c>
      <c r="CY35" s="25">
        <v>620.69462413899998</v>
      </c>
      <c r="CZ35" s="25">
        <v>607.56679482799984</v>
      </c>
      <c r="DA35" s="25">
        <v>604.04202097199993</v>
      </c>
      <c r="DB35" s="25">
        <v>625.24319813900001</v>
      </c>
      <c r="DC35" s="25">
        <v>622.979150506</v>
      </c>
      <c r="DD35" s="25">
        <v>628.32678946800002</v>
      </c>
      <c r="DE35" s="25">
        <v>1268.0133381529997</v>
      </c>
      <c r="DF35" s="25">
        <v>670.22297043799995</v>
      </c>
      <c r="DG35" s="25">
        <v>799.913737631</v>
      </c>
      <c r="DH35" s="25">
        <v>816.96722890099988</v>
      </c>
      <c r="DI35" s="25">
        <v>767.78711854100004</v>
      </c>
      <c r="DJ35" s="25">
        <v>777.05832546699992</v>
      </c>
      <c r="DK35" s="25">
        <v>779.92461174499999</v>
      </c>
      <c r="DL35" s="25">
        <v>807.07644963999996</v>
      </c>
      <c r="DM35" s="25">
        <v>794.10117989299977</v>
      </c>
      <c r="DN35" s="25">
        <v>808.46329931999992</v>
      </c>
      <c r="DO35" s="25">
        <v>825.71445241900017</v>
      </c>
      <c r="DP35" s="25">
        <v>824.09028081700001</v>
      </c>
      <c r="DQ35" s="25">
        <v>1599.2888208320001</v>
      </c>
      <c r="DR35" s="25">
        <v>805.2001420150001</v>
      </c>
      <c r="DS35" s="25">
        <v>877.22726859199975</v>
      </c>
      <c r="DT35" s="25">
        <v>883.37114976499959</v>
      </c>
      <c r="DU35" s="25">
        <v>895.13612115199999</v>
      </c>
      <c r="DV35" s="25">
        <v>866.88023830700001</v>
      </c>
      <c r="DW35" s="25">
        <v>885.539735404</v>
      </c>
      <c r="DX35" s="25">
        <v>878.1643030900002</v>
      </c>
      <c r="DY35" s="25">
        <v>889.2368833349999</v>
      </c>
      <c r="DZ35" s="25">
        <v>901.95537717899981</v>
      </c>
      <c r="EA35" s="25">
        <v>881.066039746</v>
      </c>
      <c r="EB35" s="25">
        <v>891.09194008099996</v>
      </c>
      <c r="EC35" s="25">
        <v>1784.8486057459995</v>
      </c>
      <c r="ED35" s="25">
        <v>857.31783111799996</v>
      </c>
      <c r="EE35" s="25">
        <v>889.49941377499977</v>
      </c>
      <c r="EF35" s="25">
        <v>926.3681228920002</v>
      </c>
      <c r="EG35" s="25">
        <v>933.73381897399997</v>
      </c>
      <c r="EH35" s="25">
        <v>946.44260932800034</v>
      </c>
      <c r="EI35" s="25">
        <v>946.61697093900011</v>
      </c>
      <c r="EJ35" s="25">
        <v>917.12149505799994</v>
      </c>
      <c r="EK35" s="25">
        <v>921.10777238800006</v>
      </c>
      <c r="EL35" s="25">
        <v>972.72347703900027</v>
      </c>
      <c r="EM35" s="25">
        <v>961.14837270400017</v>
      </c>
      <c r="EN35" s="25">
        <v>954.0179912279998</v>
      </c>
      <c r="EO35" s="25">
        <v>1905.0669354610006</v>
      </c>
      <c r="EP35" s="25">
        <v>949.6053593490002</v>
      </c>
      <c r="EQ35" s="25">
        <v>998.131579612</v>
      </c>
      <c r="ER35" s="25">
        <v>1019.0883814860002</v>
      </c>
      <c r="ES35" s="25">
        <v>1016.2826899909996</v>
      </c>
      <c r="ET35" s="25">
        <v>1013.1241966320001</v>
      </c>
      <c r="EU35" s="25">
        <v>1017.6511719879998</v>
      </c>
      <c r="EV35" s="25">
        <v>1008.6017290380003</v>
      </c>
      <c r="EW35" s="25">
        <v>1012.37602474</v>
      </c>
      <c r="EX35" s="25">
        <v>1055.5166236290002</v>
      </c>
      <c r="EY35" s="25">
        <v>1035.4251565890002</v>
      </c>
      <c r="EZ35" s="25">
        <v>1050.0927753690003</v>
      </c>
      <c r="FA35" s="25">
        <v>2017.8795187320004</v>
      </c>
      <c r="FB35" s="26">
        <v>963.42533363900009</v>
      </c>
      <c r="FC35" s="26">
        <v>993.1918995489998</v>
      </c>
      <c r="FD35" s="26">
        <v>1027.3979946739998</v>
      </c>
      <c r="FE35" s="26">
        <v>1018.3175989209999</v>
      </c>
      <c r="FF35" s="26">
        <v>997.34287980200008</v>
      </c>
      <c r="FG35" s="26">
        <v>1055.1315176850001</v>
      </c>
      <c r="FH35" s="26">
        <v>1027.5075199579999</v>
      </c>
      <c r="FI35" s="26">
        <v>1012.276711703</v>
      </c>
      <c r="FJ35" s="26">
        <v>1017.1350831300002</v>
      </c>
      <c r="FK35" s="26">
        <v>1022.4172562060003</v>
      </c>
      <c r="FL35" s="26">
        <v>1023.5518257130002</v>
      </c>
      <c r="FM35" s="26">
        <v>2030.4671985169996</v>
      </c>
      <c r="FN35" s="26">
        <v>985.57412834800039</v>
      </c>
      <c r="FO35" s="26">
        <v>1025.3472695979999</v>
      </c>
      <c r="FP35" s="26">
        <v>1026.9462768000001</v>
      </c>
      <c r="FQ35" s="26">
        <v>1034.5938921279999</v>
      </c>
      <c r="FR35" s="26">
        <v>1026.8568987609999</v>
      </c>
      <c r="FS35" s="26">
        <v>1209.7742202760001</v>
      </c>
      <c r="FT35" s="26">
        <v>1071.2471129459998</v>
      </c>
      <c r="FU35" s="26">
        <v>1070.2568842209998</v>
      </c>
      <c r="FV35" s="26">
        <v>1066.2066960089999</v>
      </c>
      <c r="FW35" s="26">
        <v>1083.2368975149998</v>
      </c>
      <c r="FX35" s="26">
        <v>1135.3721096100001</v>
      </c>
      <c r="FY35" s="26">
        <v>2169.6342742220004</v>
      </c>
      <c r="FZ35" s="26">
        <v>1114.4111813430002</v>
      </c>
      <c r="GA35" s="26">
        <v>1169.8172041560001</v>
      </c>
      <c r="GB35" s="27">
        <v>1160.637706389</v>
      </c>
      <c r="GC35" s="27">
        <v>1170.5611231119999</v>
      </c>
      <c r="GD35" s="27">
        <v>1168.4360066460004</v>
      </c>
      <c r="GE35" s="27">
        <v>1178.2582841400001</v>
      </c>
      <c r="GF35" s="27">
        <v>1188.9290866199999</v>
      </c>
      <c r="GG35" s="27">
        <v>1166.8447207199999</v>
      </c>
      <c r="GH35" s="27">
        <v>1194.5995473919997</v>
      </c>
      <c r="GI35" s="27">
        <v>1172.0341604689997</v>
      </c>
      <c r="GJ35" s="27">
        <v>1198.922447182</v>
      </c>
      <c r="GK35" s="27">
        <v>2344.572490043</v>
      </c>
      <c r="GL35" s="28">
        <v>1164.4454002989999</v>
      </c>
      <c r="GM35" s="28">
        <v>1224.8843770519998</v>
      </c>
      <c r="GN35" s="28">
        <v>1214.317996689</v>
      </c>
      <c r="GO35" s="28">
        <v>1274.8615103020002</v>
      </c>
      <c r="GP35" s="28">
        <v>1287.8192496469997</v>
      </c>
      <c r="GQ35" s="28">
        <v>1278.82134408</v>
      </c>
      <c r="GR35" s="28">
        <v>1283.7560986079995</v>
      </c>
      <c r="GS35" s="28">
        <v>1283.7917131130007</v>
      </c>
      <c r="GT35" s="28">
        <v>1291.6127271380001</v>
      </c>
      <c r="GU35" s="28">
        <v>1298.6621290189998</v>
      </c>
      <c r="GV35" s="28">
        <v>1288.7506404649998</v>
      </c>
      <c r="GW35" s="28">
        <v>2539.8174564010001</v>
      </c>
      <c r="GX35" s="28">
        <v>1256.0337295929999</v>
      </c>
      <c r="GY35" s="28">
        <v>1319.5625471020001</v>
      </c>
      <c r="GZ35" s="28">
        <v>1361.988430805</v>
      </c>
      <c r="HA35" s="28">
        <v>1307.8856560160004</v>
      </c>
      <c r="HB35" s="28">
        <v>1303.6119200159999</v>
      </c>
      <c r="HC35" s="28">
        <v>1338.9477476619998</v>
      </c>
      <c r="HD35" s="28">
        <v>1465.7746304910002</v>
      </c>
    </row>
    <row r="36" spans="1:212" s="69" customFormat="1" x14ac:dyDescent="0.25">
      <c r="A36" s="65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4"/>
      <c r="ET36" s="64"/>
      <c r="EU36" s="64"/>
      <c r="EV36" s="64"/>
      <c r="EW36" s="64"/>
      <c r="EX36" s="64"/>
      <c r="EY36" s="64"/>
      <c r="EZ36" s="64"/>
      <c r="FA36" s="64"/>
      <c r="FB36" s="66"/>
      <c r="FC36" s="66"/>
      <c r="FD36" s="66"/>
      <c r="FE36" s="66"/>
      <c r="FF36" s="66"/>
      <c r="FG36" s="66"/>
      <c r="FH36" s="66"/>
      <c r="FI36" s="66"/>
      <c r="FJ36" s="66"/>
      <c r="FK36" s="66"/>
      <c r="FL36" s="66"/>
      <c r="FM36" s="66"/>
      <c r="FN36" s="66"/>
      <c r="FO36" s="66"/>
      <c r="FP36" s="66"/>
      <c r="FQ36" s="66"/>
      <c r="FR36" s="66"/>
      <c r="FS36" s="66"/>
      <c r="FT36" s="66"/>
      <c r="FU36" s="66"/>
      <c r="FV36" s="66"/>
      <c r="FW36" s="66"/>
      <c r="FX36" s="66"/>
      <c r="FY36" s="66"/>
      <c r="FZ36" s="66"/>
      <c r="GA36" s="66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8"/>
      <c r="GM36" s="68"/>
      <c r="GN36" s="68"/>
      <c r="GO36" s="68"/>
      <c r="GP36" s="68"/>
      <c r="GQ36" s="68"/>
      <c r="GR36" s="68"/>
      <c r="GS36" s="68"/>
      <c r="GT36" s="68"/>
      <c r="GU36" s="68"/>
      <c r="GV36" s="68"/>
      <c r="GW36" s="68"/>
      <c r="GX36" s="68">
        <v>0</v>
      </c>
      <c r="GY36" s="68">
        <v>0</v>
      </c>
      <c r="GZ36" s="68">
        <v>0</v>
      </c>
      <c r="HA36" s="68">
        <v>0</v>
      </c>
      <c r="HB36" s="68">
        <v>2.899834201</v>
      </c>
      <c r="HC36" s="68">
        <v>0</v>
      </c>
      <c r="HD36" s="68">
        <v>0</v>
      </c>
    </row>
    <row r="37" spans="1:212" s="69" customFormat="1" x14ac:dyDescent="0.25">
      <c r="A37" s="65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  <c r="EN37" s="64"/>
      <c r="EO37" s="64"/>
      <c r="EP37" s="64"/>
      <c r="EQ37" s="64"/>
      <c r="ER37" s="64"/>
      <c r="ES37" s="64"/>
      <c r="ET37" s="64"/>
      <c r="EU37" s="64"/>
      <c r="EV37" s="64"/>
      <c r="EW37" s="64"/>
      <c r="EX37" s="64"/>
      <c r="EY37" s="64"/>
      <c r="EZ37" s="64"/>
      <c r="FA37" s="64"/>
      <c r="FB37" s="66"/>
      <c r="FC37" s="66"/>
      <c r="FD37" s="66"/>
      <c r="FE37" s="66"/>
      <c r="FF37" s="66"/>
      <c r="FG37" s="66"/>
      <c r="FH37" s="66"/>
      <c r="FI37" s="66"/>
      <c r="FJ37" s="66"/>
      <c r="FK37" s="66"/>
      <c r="FL37" s="66"/>
      <c r="FM37" s="66"/>
      <c r="FN37" s="66"/>
      <c r="FO37" s="66"/>
      <c r="FP37" s="66"/>
      <c r="FQ37" s="66"/>
      <c r="FR37" s="66"/>
      <c r="FS37" s="66"/>
      <c r="FT37" s="66"/>
      <c r="FU37" s="66"/>
      <c r="FV37" s="66"/>
      <c r="FW37" s="66"/>
      <c r="FX37" s="66"/>
      <c r="FY37" s="66"/>
      <c r="FZ37" s="66"/>
      <c r="GA37" s="66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8"/>
      <c r="GM37" s="68"/>
      <c r="GN37" s="68"/>
      <c r="GO37" s="68"/>
      <c r="GP37" s="68"/>
      <c r="GQ37" s="68"/>
      <c r="GR37" s="68"/>
      <c r="GS37" s="68"/>
      <c r="GT37" s="68"/>
      <c r="GU37" s="68"/>
      <c r="GV37" s="68"/>
      <c r="GW37" s="68"/>
      <c r="GX37" s="68">
        <v>1256.0337295929999</v>
      </c>
      <c r="GY37" s="68">
        <v>1319.5625471020001</v>
      </c>
      <c r="GZ37" s="68">
        <v>1361.988430805</v>
      </c>
      <c r="HA37" s="68">
        <v>1307.885656016</v>
      </c>
      <c r="HB37" s="68">
        <v>1300.7120858149999</v>
      </c>
      <c r="HC37" s="68">
        <v>0</v>
      </c>
      <c r="HD37" s="68">
        <v>0</v>
      </c>
    </row>
    <row r="38" spans="1:212" s="29" customFormat="1" x14ac:dyDescent="0.25">
      <c r="A38" s="30" t="s">
        <v>39</v>
      </c>
      <c r="B38" s="31">
        <v>15.416901769000001</v>
      </c>
      <c r="C38" s="31">
        <v>26.839379637</v>
      </c>
      <c r="D38" s="31">
        <v>45.261757400999997</v>
      </c>
      <c r="E38" s="31">
        <v>39.383021779000003</v>
      </c>
      <c r="F38" s="31">
        <v>37.357555803999993</v>
      </c>
      <c r="G38" s="31">
        <v>36.067608192000002</v>
      </c>
      <c r="H38" s="31">
        <v>32.196629092000002</v>
      </c>
      <c r="I38" s="31">
        <v>10.910970483999998</v>
      </c>
      <c r="J38" s="31">
        <v>33.190564526999999</v>
      </c>
      <c r="K38" s="31">
        <v>41.136561287000006</v>
      </c>
      <c r="L38" s="31">
        <v>50.868581559999996</v>
      </c>
      <c r="M38" s="31">
        <v>37.641264285000005</v>
      </c>
      <c r="N38" s="31">
        <v>0.125</v>
      </c>
      <c r="O38" s="31">
        <v>17.219688692999998</v>
      </c>
      <c r="P38" s="31">
        <v>36.045227756999999</v>
      </c>
      <c r="Q38" s="31">
        <v>45.554461945</v>
      </c>
      <c r="R38" s="31">
        <v>39.960529897999997</v>
      </c>
      <c r="S38" s="31">
        <v>34.779924782999998</v>
      </c>
      <c r="T38" s="31">
        <v>30.691938901</v>
      </c>
      <c r="U38" s="31">
        <v>43.371960627</v>
      </c>
      <c r="V38" s="31">
        <v>38.576064043999999</v>
      </c>
      <c r="W38" s="31">
        <v>56.362137978999996</v>
      </c>
      <c r="X38" s="31">
        <v>56.051894949000001</v>
      </c>
      <c r="Y38" s="31">
        <v>54.054819738999996</v>
      </c>
      <c r="Z38" s="31">
        <v>13.169083991999999</v>
      </c>
      <c r="AA38" s="31">
        <v>23.001357398</v>
      </c>
      <c r="AB38" s="31">
        <v>36.024994618000001</v>
      </c>
      <c r="AC38" s="31">
        <v>37.699127971999999</v>
      </c>
      <c r="AD38" s="31">
        <v>67.190202499999998</v>
      </c>
      <c r="AE38" s="31">
        <v>42.949616264000007</v>
      </c>
      <c r="AF38" s="31">
        <v>43.862226305999997</v>
      </c>
      <c r="AG38" s="31">
        <v>41.979238900999995</v>
      </c>
      <c r="AH38" s="31">
        <v>46.454464143999999</v>
      </c>
      <c r="AI38" s="31">
        <v>43.544987912000003</v>
      </c>
      <c r="AJ38" s="31">
        <v>70.704914759999994</v>
      </c>
      <c r="AK38" s="31">
        <v>75.954992739999994</v>
      </c>
      <c r="AL38" s="31">
        <v>8.573030404999999</v>
      </c>
      <c r="AM38" s="31">
        <v>20.606430791999998</v>
      </c>
      <c r="AN38" s="31">
        <v>42.965076180999993</v>
      </c>
      <c r="AO38" s="31">
        <v>46.507480876999992</v>
      </c>
      <c r="AP38" s="31">
        <v>62.459414809999991</v>
      </c>
      <c r="AQ38" s="31">
        <v>70.508413676000004</v>
      </c>
      <c r="AR38" s="31">
        <v>52.351782014000001</v>
      </c>
      <c r="AS38" s="31">
        <v>68.763329337999991</v>
      </c>
      <c r="AT38" s="31">
        <v>59.352472206000009</v>
      </c>
      <c r="AU38" s="31">
        <v>50.629198478000006</v>
      </c>
      <c r="AV38" s="31">
        <v>79.861644753000007</v>
      </c>
      <c r="AW38" s="31">
        <v>101.99053768500001</v>
      </c>
      <c r="AX38" s="31">
        <v>15.634606680999998</v>
      </c>
      <c r="AY38" s="31">
        <v>20.634505357999998</v>
      </c>
      <c r="AZ38" s="31">
        <v>40.511825287999997</v>
      </c>
      <c r="BA38" s="31">
        <v>43.932428104000003</v>
      </c>
      <c r="BB38" s="31">
        <v>53.017305477000001</v>
      </c>
      <c r="BC38" s="31">
        <v>55.157018816000004</v>
      </c>
      <c r="BD38" s="31">
        <v>61.331361361000006</v>
      </c>
      <c r="BE38" s="31">
        <v>45.967062267999999</v>
      </c>
      <c r="BF38" s="31">
        <v>67.604237760999993</v>
      </c>
      <c r="BG38" s="31">
        <v>100.27055261299999</v>
      </c>
      <c r="BH38" s="31">
        <v>106.53506456</v>
      </c>
      <c r="BI38" s="31">
        <v>81.819048534000004</v>
      </c>
      <c r="BJ38" s="31">
        <v>7.254340634000001</v>
      </c>
      <c r="BK38" s="31">
        <v>25.182944811999999</v>
      </c>
      <c r="BL38" s="31">
        <v>65.829090278999999</v>
      </c>
      <c r="BM38" s="31">
        <v>70.889170491999991</v>
      </c>
      <c r="BN38" s="31">
        <v>50.808717177999995</v>
      </c>
      <c r="BO38" s="31">
        <v>47.966850073999993</v>
      </c>
      <c r="BP38" s="31">
        <v>61.002278497999995</v>
      </c>
      <c r="BQ38" s="31">
        <v>45.183987758999997</v>
      </c>
      <c r="BR38" s="31">
        <v>47.240276496</v>
      </c>
      <c r="BS38" s="31">
        <v>71.170952099999994</v>
      </c>
      <c r="BT38" s="31">
        <v>109.16437908199998</v>
      </c>
      <c r="BU38" s="31">
        <v>101.96899973699999</v>
      </c>
      <c r="BV38" s="31">
        <v>4.4804507570000007</v>
      </c>
      <c r="BW38" s="31">
        <v>29.443965044000002</v>
      </c>
      <c r="BX38" s="31">
        <v>63.536006344</v>
      </c>
      <c r="BY38" s="31">
        <v>76.686650916999994</v>
      </c>
      <c r="BZ38" s="31">
        <v>68.592038102999993</v>
      </c>
      <c r="CA38" s="31">
        <v>89.324570213000001</v>
      </c>
      <c r="CB38" s="31">
        <v>106.167863526</v>
      </c>
      <c r="CC38" s="31">
        <v>99.06111487699998</v>
      </c>
      <c r="CD38" s="31">
        <v>86.184747516999991</v>
      </c>
      <c r="CE38" s="31">
        <v>89.822713303</v>
      </c>
      <c r="CF38" s="31">
        <v>105.79067871399999</v>
      </c>
      <c r="CG38" s="31">
        <v>230.24310652999998</v>
      </c>
      <c r="CH38" s="31">
        <v>28.39409624</v>
      </c>
      <c r="CI38" s="31">
        <v>34.717312288999999</v>
      </c>
      <c r="CJ38" s="31">
        <v>77.888768764000005</v>
      </c>
      <c r="CK38" s="31">
        <v>106.02431774000001</v>
      </c>
      <c r="CL38" s="31">
        <v>97.035298397000005</v>
      </c>
      <c r="CM38" s="31">
        <v>101.84653248699999</v>
      </c>
      <c r="CN38" s="31">
        <v>80.456538577000003</v>
      </c>
      <c r="CO38" s="31">
        <v>116.772879749</v>
      </c>
      <c r="CP38" s="31">
        <v>112.44248537499999</v>
      </c>
      <c r="CQ38" s="31">
        <v>135.27421596900001</v>
      </c>
      <c r="CR38" s="31">
        <v>186.56274345200001</v>
      </c>
      <c r="CS38" s="31">
        <v>207.38074734200001</v>
      </c>
      <c r="CT38" s="31">
        <v>6.9822007270000004</v>
      </c>
      <c r="CU38" s="31">
        <v>42.759332592999996</v>
      </c>
      <c r="CV38" s="31">
        <v>117.728462971</v>
      </c>
      <c r="CW38" s="31">
        <v>171.12479491599998</v>
      </c>
      <c r="CX38" s="31">
        <v>130.33887503699998</v>
      </c>
      <c r="CY38" s="31">
        <v>122.97790912399999</v>
      </c>
      <c r="CZ38" s="31">
        <v>108.91443018300001</v>
      </c>
      <c r="DA38" s="31">
        <v>137.51353494500003</v>
      </c>
      <c r="DB38" s="31">
        <v>149.47982017300001</v>
      </c>
      <c r="DC38" s="31">
        <v>145.22273572</v>
      </c>
      <c r="DD38" s="31">
        <v>160.70857615899999</v>
      </c>
      <c r="DE38" s="31">
        <v>349.715068519</v>
      </c>
      <c r="DF38" s="31">
        <v>18.566122175</v>
      </c>
      <c r="DG38" s="31">
        <v>42.795982266999999</v>
      </c>
      <c r="DH38" s="31">
        <v>168.376900949</v>
      </c>
      <c r="DI38" s="31">
        <v>162.93831556500001</v>
      </c>
      <c r="DJ38" s="31">
        <v>164.28639027099999</v>
      </c>
      <c r="DK38" s="31">
        <v>173.23890385000001</v>
      </c>
      <c r="DL38" s="31">
        <v>217.51924783499999</v>
      </c>
      <c r="DM38" s="31">
        <v>132.034248663</v>
      </c>
      <c r="DN38" s="31">
        <v>119.25199327099999</v>
      </c>
      <c r="DO38" s="31">
        <v>141.64831124599999</v>
      </c>
      <c r="DP38" s="31">
        <v>166.61707638800002</v>
      </c>
      <c r="DQ38" s="31">
        <v>264.58728241699998</v>
      </c>
      <c r="DR38" s="31">
        <v>78.322411850999998</v>
      </c>
      <c r="DS38" s="31">
        <v>139.78945850699998</v>
      </c>
      <c r="DT38" s="31">
        <v>116.24090766800002</v>
      </c>
      <c r="DU38" s="31">
        <v>162.548078003</v>
      </c>
      <c r="DV38" s="31">
        <v>162.61636557599999</v>
      </c>
      <c r="DW38" s="31">
        <v>109.69721753100001</v>
      </c>
      <c r="DX38" s="31">
        <v>128.775784953</v>
      </c>
      <c r="DY38" s="31">
        <v>81.914234347000004</v>
      </c>
      <c r="DZ38" s="31">
        <v>73.612581983000013</v>
      </c>
      <c r="EA38" s="31">
        <v>90.404079540000012</v>
      </c>
      <c r="EB38" s="31">
        <v>150.47981871100001</v>
      </c>
      <c r="EC38" s="31">
        <v>238.85608701000001</v>
      </c>
      <c r="ED38" s="31">
        <v>35.938703498999999</v>
      </c>
      <c r="EE38" s="31">
        <v>109.97550691900001</v>
      </c>
      <c r="EF38" s="31">
        <v>137.88706284899999</v>
      </c>
      <c r="EG38" s="31">
        <v>143.11130288999999</v>
      </c>
      <c r="EH38" s="31">
        <v>192.24736449099998</v>
      </c>
      <c r="EI38" s="31">
        <v>179.66862202999999</v>
      </c>
      <c r="EJ38" s="31">
        <v>197.931231733</v>
      </c>
      <c r="EK38" s="31">
        <v>199.67271246199999</v>
      </c>
      <c r="EL38" s="31">
        <v>192.36874973300002</v>
      </c>
      <c r="EM38" s="31">
        <v>206.33094811200002</v>
      </c>
      <c r="EN38" s="31">
        <v>214.35710007699998</v>
      </c>
      <c r="EO38" s="31">
        <v>232.85659586899999</v>
      </c>
      <c r="EP38" s="31">
        <v>97.975579720000013</v>
      </c>
      <c r="EQ38" s="31">
        <v>198.12867802700001</v>
      </c>
      <c r="ER38" s="31">
        <v>191.93758803900002</v>
      </c>
      <c r="ES38" s="31">
        <v>194.34458785799998</v>
      </c>
      <c r="ET38" s="31">
        <v>188.91969810200001</v>
      </c>
      <c r="EU38" s="31">
        <v>189.17546575100002</v>
      </c>
      <c r="EV38" s="31">
        <v>190.09571683999997</v>
      </c>
      <c r="EW38" s="31">
        <v>189.26221580000004</v>
      </c>
      <c r="EX38" s="31">
        <v>214.75227031899999</v>
      </c>
      <c r="EY38" s="31">
        <v>221.56526784900001</v>
      </c>
      <c r="EZ38" s="31">
        <v>178.44320237300002</v>
      </c>
      <c r="FA38" s="31">
        <v>208.79845698099999</v>
      </c>
      <c r="FB38" s="32">
        <v>109.554978343</v>
      </c>
      <c r="FC38" s="32">
        <v>307.56689886499998</v>
      </c>
      <c r="FD38" s="32">
        <v>206.57405407600004</v>
      </c>
      <c r="FE38" s="32">
        <v>177.742523105</v>
      </c>
      <c r="FF38" s="32">
        <v>185.33233860999999</v>
      </c>
      <c r="FG38" s="32">
        <v>188.21906006099999</v>
      </c>
      <c r="FH38" s="32">
        <v>170.836014363</v>
      </c>
      <c r="FI38" s="32">
        <v>183.31216261399999</v>
      </c>
      <c r="FJ38" s="32">
        <v>172.85301700100001</v>
      </c>
      <c r="FK38" s="32">
        <v>178.80301656399999</v>
      </c>
      <c r="FL38" s="32">
        <v>284.24988418500004</v>
      </c>
      <c r="FM38" s="32">
        <v>277.156523101</v>
      </c>
      <c r="FN38" s="32">
        <v>85.198761554000015</v>
      </c>
      <c r="FO38" s="32">
        <v>226.91543230299999</v>
      </c>
      <c r="FP38" s="32">
        <v>235.637568085</v>
      </c>
      <c r="FQ38" s="32">
        <v>191.494050534</v>
      </c>
      <c r="FR38" s="32">
        <v>225.983699726</v>
      </c>
      <c r="FS38" s="32">
        <v>206.29261764499998</v>
      </c>
      <c r="FT38" s="32">
        <v>202.08146829099999</v>
      </c>
      <c r="FU38" s="32">
        <v>222.42819129999998</v>
      </c>
      <c r="FV38" s="32">
        <v>210.57879942899999</v>
      </c>
      <c r="FW38" s="32">
        <v>236.519849411</v>
      </c>
      <c r="FX38" s="32">
        <v>251.48015103200004</v>
      </c>
      <c r="FY38" s="32">
        <v>257.95124125199999</v>
      </c>
      <c r="FZ38" s="32">
        <v>96.853152843000004</v>
      </c>
      <c r="GA38" s="32">
        <v>273.13358728399999</v>
      </c>
      <c r="GB38" s="27">
        <v>277.80653508200004</v>
      </c>
      <c r="GC38" s="27">
        <v>244.39149971800001</v>
      </c>
      <c r="GD38" s="27">
        <v>253.49114426900002</v>
      </c>
      <c r="GE38" s="27">
        <v>258.19869960700004</v>
      </c>
      <c r="GF38" s="27">
        <v>239.31943488000002</v>
      </c>
      <c r="GG38" s="27">
        <v>233.48279082000002</v>
      </c>
      <c r="GH38" s="27">
        <v>243.49376062100001</v>
      </c>
      <c r="GI38" s="27">
        <v>253.82181947399999</v>
      </c>
      <c r="GJ38" s="27">
        <v>257.73335378499996</v>
      </c>
      <c r="GK38" s="27">
        <v>280.06759556100002</v>
      </c>
      <c r="GL38" s="28">
        <v>188.16068268299998</v>
      </c>
      <c r="GM38" s="28">
        <v>276.09282404700002</v>
      </c>
      <c r="GN38" s="28">
        <v>312.67283280999999</v>
      </c>
      <c r="GO38" s="28">
        <v>279.54955463499999</v>
      </c>
      <c r="GP38" s="28">
        <v>306.45443627099996</v>
      </c>
      <c r="GQ38" s="28">
        <v>236.34724309100002</v>
      </c>
      <c r="GR38" s="28">
        <v>243.10188365299999</v>
      </c>
      <c r="GS38" s="28">
        <v>266.166215685</v>
      </c>
      <c r="GT38" s="28">
        <v>250.80199250500002</v>
      </c>
      <c r="GU38" s="28">
        <v>225.98132640699998</v>
      </c>
      <c r="GV38" s="28">
        <v>245.71675677300001</v>
      </c>
      <c r="GW38" s="28">
        <v>288.71015214200003</v>
      </c>
      <c r="GX38" s="28">
        <v>166.35886689699998</v>
      </c>
      <c r="GY38" s="28">
        <v>254.88371343099999</v>
      </c>
      <c r="GZ38" s="28">
        <v>436.858880231</v>
      </c>
      <c r="HA38" s="28">
        <v>270.42160370300002</v>
      </c>
      <c r="HB38" s="28">
        <v>206.04838341699997</v>
      </c>
      <c r="HC38" s="28">
        <v>289.121567793</v>
      </c>
      <c r="HD38" s="28">
        <v>262.99611073599999</v>
      </c>
    </row>
    <row r="39" spans="1:212" s="69" customFormat="1" x14ac:dyDescent="0.25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  <c r="EO39" s="71"/>
      <c r="EP39" s="71"/>
      <c r="EQ39" s="71"/>
      <c r="ER39" s="71"/>
      <c r="ES39" s="71"/>
      <c r="ET39" s="71"/>
      <c r="EU39" s="71"/>
      <c r="EV39" s="71"/>
      <c r="EW39" s="71"/>
      <c r="EX39" s="71"/>
      <c r="EY39" s="71"/>
      <c r="EZ39" s="71"/>
      <c r="FA39" s="71"/>
      <c r="FB39" s="72"/>
      <c r="FC39" s="72"/>
      <c r="FD39" s="72"/>
      <c r="FE39" s="72"/>
      <c r="FF39" s="72"/>
      <c r="FG39" s="72"/>
      <c r="FH39" s="72"/>
      <c r="FI39" s="72"/>
      <c r="FJ39" s="72"/>
      <c r="FK39" s="72"/>
      <c r="FL39" s="72"/>
      <c r="FM39" s="72"/>
      <c r="FN39" s="72"/>
      <c r="FO39" s="72"/>
      <c r="FP39" s="72"/>
      <c r="FQ39" s="72"/>
      <c r="FR39" s="72"/>
      <c r="FS39" s="72"/>
      <c r="FT39" s="72"/>
      <c r="FU39" s="72"/>
      <c r="FV39" s="72"/>
      <c r="FW39" s="72"/>
      <c r="FX39" s="72"/>
      <c r="FY39" s="72"/>
      <c r="FZ39" s="72"/>
      <c r="GA39" s="72"/>
      <c r="GB39" s="67"/>
      <c r="GC39" s="67"/>
      <c r="GD39" s="67"/>
      <c r="GE39" s="67"/>
      <c r="GF39" s="67"/>
      <c r="GG39" s="67"/>
      <c r="GH39" s="67"/>
      <c r="GI39" s="67"/>
      <c r="GJ39" s="67"/>
      <c r="GK39" s="67"/>
      <c r="GL39" s="68"/>
      <c r="GM39" s="68"/>
      <c r="GN39" s="68"/>
      <c r="GO39" s="68"/>
      <c r="GP39" s="68"/>
      <c r="GQ39" s="68"/>
      <c r="GR39" s="68"/>
      <c r="GS39" s="68"/>
      <c r="GT39" s="68"/>
      <c r="GU39" s="68"/>
      <c r="GV39" s="68"/>
      <c r="GW39" s="68"/>
      <c r="GX39" s="68">
        <v>0</v>
      </c>
      <c r="GY39" s="68">
        <v>0</v>
      </c>
      <c r="GZ39" s="68">
        <v>0</v>
      </c>
      <c r="HA39" s="68">
        <v>1.9536533829999998</v>
      </c>
      <c r="HB39" s="68">
        <v>12.455639106</v>
      </c>
      <c r="HC39" s="68">
        <v>0</v>
      </c>
      <c r="HD39" s="68">
        <v>0</v>
      </c>
    </row>
    <row r="40" spans="1:212" s="69" customFormat="1" x14ac:dyDescent="0.25">
      <c r="A40" s="70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71"/>
      <c r="EA40" s="71"/>
      <c r="EB40" s="71"/>
      <c r="EC40" s="71"/>
      <c r="ED40" s="71"/>
      <c r="EE40" s="71"/>
      <c r="EF40" s="71"/>
      <c r="EG40" s="71"/>
      <c r="EH40" s="71"/>
      <c r="EI40" s="71"/>
      <c r="EJ40" s="71"/>
      <c r="EK40" s="71"/>
      <c r="EL40" s="71"/>
      <c r="EM40" s="71"/>
      <c r="EN40" s="71"/>
      <c r="EO40" s="71"/>
      <c r="EP40" s="71"/>
      <c r="EQ40" s="71"/>
      <c r="ER40" s="71"/>
      <c r="ES40" s="71"/>
      <c r="ET40" s="71"/>
      <c r="EU40" s="71"/>
      <c r="EV40" s="71"/>
      <c r="EW40" s="71"/>
      <c r="EX40" s="71"/>
      <c r="EY40" s="71"/>
      <c r="EZ40" s="71"/>
      <c r="FA40" s="71"/>
      <c r="FB40" s="72"/>
      <c r="FC40" s="72"/>
      <c r="FD40" s="72"/>
      <c r="FE40" s="72"/>
      <c r="FF40" s="72"/>
      <c r="FG40" s="72"/>
      <c r="FH40" s="72"/>
      <c r="FI40" s="72"/>
      <c r="FJ40" s="72"/>
      <c r="FK40" s="72"/>
      <c r="FL40" s="72"/>
      <c r="FM40" s="72"/>
      <c r="FN40" s="72"/>
      <c r="FO40" s="72"/>
      <c r="FP40" s="72"/>
      <c r="FQ40" s="72"/>
      <c r="FR40" s="72"/>
      <c r="FS40" s="72"/>
      <c r="FT40" s="72"/>
      <c r="FU40" s="72"/>
      <c r="FV40" s="72"/>
      <c r="FW40" s="72"/>
      <c r="FX40" s="72"/>
      <c r="FY40" s="72"/>
      <c r="FZ40" s="72"/>
      <c r="GA40" s="72"/>
      <c r="GB40" s="67"/>
      <c r="GC40" s="67"/>
      <c r="GD40" s="67"/>
      <c r="GE40" s="67"/>
      <c r="GF40" s="67"/>
      <c r="GG40" s="67"/>
      <c r="GH40" s="67"/>
      <c r="GI40" s="67"/>
      <c r="GJ40" s="67"/>
      <c r="GK40" s="67"/>
      <c r="GL40" s="68"/>
      <c r="GM40" s="68"/>
      <c r="GN40" s="68"/>
      <c r="GO40" s="68"/>
      <c r="GP40" s="68"/>
      <c r="GQ40" s="68"/>
      <c r="GR40" s="68"/>
      <c r="GS40" s="68"/>
      <c r="GT40" s="68"/>
      <c r="GU40" s="68"/>
      <c r="GV40" s="68"/>
      <c r="GW40" s="68"/>
      <c r="GX40" s="68">
        <v>166.35886689699998</v>
      </c>
      <c r="GY40" s="68">
        <v>254.88371343099999</v>
      </c>
      <c r="GZ40" s="68">
        <v>436.858880231</v>
      </c>
      <c r="HA40" s="68">
        <v>268.46795032</v>
      </c>
      <c r="HB40" s="68">
        <v>193.59274431100002</v>
      </c>
      <c r="HC40" s="68">
        <v>0</v>
      </c>
      <c r="HD40" s="68">
        <v>0</v>
      </c>
    </row>
    <row r="41" spans="1:212" x14ac:dyDescent="0.25">
      <c r="A41" s="33" t="s">
        <v>40</v>
      </c>
      <c r="B41" s="1">
        <v>5.677142227</v>
      </c>
      <c r="C41" s="1">
        <v>13.862195695</v>
      </c>
      <c r="D41" s="1">
        <v>23.855237765999998</v>
      </c>
      <c r="E41" s="1">
        <v>16.894845456999999</v>
      </c>
      <c r="F41" s="1">
        <v>19.088011409</v>
      </c>
      <c r="G41" s="1">
        <v>16.198062539000002</v>
      </c>
      <c r="H41" s="1">
        <v>16.308342961000001</v>
      </c>
      <c r="I41" s="1">
        <v>4.9901863999999998</v>
      </c>
      <c r="J41" s="1">
        <v>16.234418379000001</v>
      </c>
      <c r="K41" s="1">
        <v>15.974180779000001</v>
      </c>
      <c r="L41" s="1">
        <v>24.925572469999999</v>
      </c>
      <c r="M41" s="1">
        <v>14.906891584</v>
      </c>
      <c r="N41" s="1">
        <v>0</v>
      </c>
      <c r="O41" s="1">
        <v>11.229492483</v>
      </c>
      <c r="P41" s="1">
        <v>13.608606493</v>
      </c>
      <c r="Q41" s="1">
        <v>17.873081705000001</v>
      </c>
      <c r="R41" s="1">
        <v>15.073606459000001</v>
      </c>
      <c r="S41" s="1">
        <v>14.516369844000002</v>
      </c>
      <c r="T41" s="1">
        <v>12.359825535000001</v>
      </c>
      <c r="U41" s="1">
        <v>19.315079046999998</v>
      </c>
      <c r="V41" s="1">
        <v>16.603782869</v>
      </c>
      <c r="W41" s="1">
        <v>25.844795964999999</v>
      </c>
      <c r="X41" s="1">
        <v>25.710271255999999</v>
      </c>
      <c r="Y41" s="1">
        <v>28.039791921999999</v>
      </c>
      <c r="Z41" s="1">
        <v>0.960416771</v>
      </c>
      <c r="AA41" s="1">
        <v>10.777514761000001</v>
      </c>
      <c r="AB41" s="1">
        <v>15.465823679</v>
      </c>
      <c r="AC41" s="1">
        <v>17.118240477000001</v>
      </c>
      <c r="AD41" s="1">
        <v>27.306022153000001</v>
      </c>
      <c r="AE41" s="1">
        <v>18.62832204</v>
      </c>
      <c r="AF41" s="1">
        <v>16.764448375000001</v>
      </c>
      <c r="AG41" s="1">
        <v>15.733971240999999</v>
      </c>
      <c r="AH41" s="1">
        <v>15.153156906</v>
      </c>
      <c r="AI41" s="1">
        <v>17.470927572000001</v>
      </c>
      <c r="AJ41" s="1">
        <v>31.107989870000001</v>
      </c>
      <c r="AK41" s="1">
        <v>33.232412362000005</v>
      </c>
      <c r="AL41" s="1">
        <v>2.7833435880000001</v>
      </c>
      <c r="AM41" s="1">
        <v>10.211068042000001</v>
      </c>
      <c r="AN41" s="1">
        <v>19.012058197999998</v>
      </c>
      <c r="AO41" s="1">
        <v>22.759676159999998</v>
      </c>
      <c r="AP41" s="1">
        <v>21.640302375000001</v>
      </c>
      <c r="AQ41" s="1">
        <v>22.834139819000001</v>
      </c>
      <c r="AR41" s="1">
        <v>21.365301129999999</v>
      </c>
      <c r="AS41" s="1">
        <v>21.945413968</v>
      </c>
      <c r="AT41" s="1">
        <v>21.585015413000001</v>
      </c>
      <c r="AU41" s="1">
        <v>19.795978519000002</v>
      </c>
      <c r="AV41" s="1">
        <v>37.303475817999995</v>
      </c>
      <c r="AW41" s="1">
        <v>42.980294940999997</v>
      </c>
      <c r="AX41" s="1">
        <v>3.7910695839999997</v>
      </c>
      <c r="AY41" s="1">
        <v>7.0008569980000006</v>
      </c>
      <c r="AZ41" s="1">
        <v>15.535446533</v>
      </c>
      <c r="BA41" s="1">
        <v>19.470757462000002</v>
      </c>
      <c r="BB41" s="1">
        <v>28.788660024000002</v>
      </c>
      <c r="BC41" s="1">
        <v>19.292240182</v>
      </c>
      <c r="BD41" s="1">
        <v>23.712734136999998</v>
      </c>
      <c r="BE41" s="1">
        <v>19.661379614000001</v>
      </c>
      <c r="BF41" s="1">
        <v>29.509214393999997</v>
      </c>
      <c r="BG41" s="1">
        <v>27.998026448000001</v>
      </c>
      <c r="BH41" s="1">
        <v>40.021006050000004</v>
      </c>
      <c r="BI41" s="1">
        <v>36.612800333999999</v>
      </c>
      <c r="BJ41" s="1">
        <v>4.303315209</v>
      </c>
      <c r="BK41" s="1">
        <v>11.358007783</v>
      </c>
      <c r="BL41" s="1">
        <v>34.441257852</v>
      </c>
      <c r="BM41" s="1">
        <v>39.306510072999998</v>
      </c>
      <c r="BN41" s="1">
        <v>24.828677043999999</v>
      </c>
      <c r="BO41" s="1">
        <v>23.692740273999998</v>
      </c>
      <c r="BP41" s="1">
        <v>25.192032526999999</v>
      </c>
      <c r="BQ41" s="1">
        <v>17.358613125000002</v>
      </c>
      <c r="BR41" s="1">
        <v>19.237136157000002</v>
      </c>
      <c r="BS41" s="1">
        <v>27.220989678000002</v>
      </c>
      <c r="BT41" s="1">
        <v>44.237606164999995</v>
      </c>
      <c r="BU41" s="1">
        <v>36.953978885999994</v>
      </c>
      <c r="BV41" s="1">
        <v>4.4733692170000001</v>
      </c>
      <c r="BW41" s="1">
        <v>15.585988563000001</v>
      </c>
      <c r="BX41" s="1">
        <v>36.606816271000007</v>
      </c>
      <c r="BY41" s="1">
        <v>28.293064869999998</v>
      </c>
      <c r="BZ41" s="1">
        <v>37.213064528000004</v>
      </c>
      <c r="CA41" s="1">
        <v>41.095593162999997</v>
      </c>
      <c r="CB41" s="1">
        <v>30.369887653999999</v>
      </c>
      <c r="CC41" s="1">
        <v>28.040366821999999</v>
      </c>
      <c r="CD41" s="1">
        <v>27.675289735</v>
      </c>
      <c r="CE41" s="1">
        <v>32.233474369</v>
      </c>
      <c r="CF41" s="1">
        <v>51.218835802000001</v>
      </c>
      <c r="CG41" s="1">
        <v>80.259745617999997</v>
      </c>
      <c r="CH41" s="1">
        <v>6.1940376820000003</v>
      </c>
      <c r="CI41" s="1">
        <v>23.168502926000002</v>
      </c>
      <c r="CJ41" s="1">
        <v>33.501389684999999</v>
      </c>
      <c r="CK41" s="1">
        <v>44.606382625999998</v>
      </c>
      <c r="CL41" s="1">
        <v>42.762422026000003</v>
      </c>
      <c r="CM41" s="1">
        <v>43.894240130999997</v>
      </c>
      <c r="CN41" s="1">
        <v>39.428398781000006</v>
      </c>
      <c r="CO41" s="1">
        <v>43.228662722000003</v>
      </c>
      <c r="CP41" s="1">
        <v>39.322923736999996</v>
      </c>
      <c r="CQ41" s="1">
        <v>65.716261668000001</v>
      </c>
      <c r="CR41" s="1">
        <v>84.661173328999993</v>
      </c>
      <c r="CS41" s="1">
        <v>77.010068622999995</v>
      </c>
      <c r="CT41" s="1">
        <v>6.1751899510000001</v>
      </c>
      <c r="CU41" s="1">
        <v>27.274049702999999</v>
      </c>
      <c r="CV41" s="1">
        <v>59.434823836000007</v>
      </c>
      <c r="CW41" s="1">
        <v>61.695252529999998</v>
      </c>
      <c r="CX41" s="1">
        <v>59.038758072999997</v>
      </c>
      <c r="CY41" s="1">
        <v>51.301209157999999</v>
      </c>
      <c r="CZ41" s="1">
        <v>41.211865728999996</v>
      </c>
      <c r="DA41" s="1">
        <v>55.714903235999998</v>
      </c>
      <c r="DB41" s="1">
        <v>62.724347143999999</v>
      </c>
      <c r="DC41" s="1">
        <v>62.305273702000001</v>
      </c>
      <c r="DD41" s="1">
        <v>67.582016554999996</v>
      </c>
      <c r="DE41" s="1">
        <v>124.338875426</v>
      </c>
      <c r="DF41" s="1">
        <v>17.417571382999999</v>
      </c>
      <c r="DG41" s="1">
        <v>25.775847745</v>
      </c>
      <c r="DH41" s="1">
        <v>82.379850400999999</v>
      </c>
      <c r="DI41" s="1">
        <v>93.162718647000005</v>
      </c>
      <c r="DJ41" s="1">
        <v>72.294157361999993</v>
      </c>
      <c r="DK41" s="1">
        <v>62.095543361999994</v>
      </c>
      <c r="DL41" s="1">
        <v>64.578701375999998</v>
      </c>
      <c r="DM41" s="1">
        <v>49.978622569000002</v>
      </c>
      <c r="DN41" s="1">
        <v>61.264141414999997</v>
      </c>
      <c r="DO41" s="1">
        <v>66.348935909000005</v>
      </c>
      <c r="DP41" s="1">
        <v>85.982226261000008</v>
      </c>
      <c r="DQ41" s="1">
        <v>100.75330947099999</v>
      </c>
      <c r="DR41" s="1">
        <v>41.283928738</v>
      </c>
      <c r="DS41" s="1">
        <v>59.044328551999996</v>
      </c>
      <c r="DT41" s="1">
        <v>46.698573287999999</v>
      </c>
      <c r="DU41" s="1">
        <v>76.46442755599999</v>
      </c>
      <c r="DV41" s="1">
        <v>67.564069333000006</v>
      </c>
      <c r="DW41" s="1">
        <v>56.028307522000006</v>
      </c>
      <c r="DX41" s="1">
        <v>54.786352129000001</v>
      </c>
      <c r="DY41" s="1">
        <v>43.101813302000004</v>
      </c>
      <c r="DZ41" s="1">
        <v>41.278557240000005</v>
      </c>
      <c r="EA41" s="1">
        <v>47.900450669999998</v>
      </c>
      <c r="EB41" s="1">
        <v>69.728647461999998</v>
      </c>
      <c r="EC41" s="1">
        <v>108.647514519</v>
      </c>
      <c r="ED41" s="1">
        <v>15.235465246</v>
      </c>
      <c r="EE41" s="1">
        <v>47.407173827999998</v>
      </c>
      <c r="EF41" s="1">
        <v>76.584369826</v>
      </c>
      <c r="EG41" s="1">
        <v>49.456402028999996</v>
      </c>
      <c r="EH41" s="1">
        <v>80.333990262</v>
      </c>
      <c r="EI41" s="1">
        <v>86.523358479999999</v>
      </c>
      <c r="EJ41" s="1">
        <v>88.921502368000006</v>
      </c>
      <c r="EK41" s="1">
        <v>82.461989392000007</v>
      </c>
      <c r="EL41" s="1">
        <v>79.895530297999997</v>
      </c>
      <c r="EM41" s="1">
        <v>73.988148272000004</v>
      </c>
      <c r="EN41" s="1">
        <v>73.304163218999989</v>
      </c>
      <c r="EO41" s="1">
        <v>120.958252683</v>
      </c>
      <c r="EP41" s="1">
        <v>21.006777985999999</v>
      </c>
      <c r="EQ41" s="1">
        <v>65.935822285</v>
      </c>
      <c r="ER41" s="1">
        <v>90.386381311000008</v>
      </c>
      <c r="ES41" s="1">
        <v>88.091643970999996</v>
      </c>
      <c r="ET41" s="1">
        <v>84.390366259000004</v>
      </c>
      <c r="EU41" s="1">
        <v>86.892299096999992</v>
      </c>
      <c r="EV41" s="1">
        <v>101.33913260899999</v>
      </c>
      <c r="EW41" s="1">
        <v>90.455046679000006</v>
      </c>
      <c r="EX41" s="1">
        <v>107.967225537</v>
      </c>
      <c r="EY41" s="1">
        <v>106.81303324800001</v>
      </c>
      <c r="EZ41" s="1">
        <v>94.740777977000008</v>
      </c>
      <c r="FA41" s="1">
        <v>123.945667703</v>
      </c>
      <c r="FB41" s="1">
        <v>30.102021913000002</v>
      </c>
      <c r="FC41" s="1">
        <v>174.87576087900001</v>
      </c>
      <c r="FD41" s="1">
        <v>95.105004612000002</v>
      </c>
      <c r="FE41" s="1">
        <v>99.562143477999996</v>
      </c>
      <c r="FF41" s="1">
        <v>92.664909541</v>
      </c>
      <c r="FG41" s="1">
        <v>102.989210391</v>
      </c>
      <c r="FH41" s="1">
        <v>89.739623498</v>
      </c>
      <c r="FI41" s="1">
        <v>94.66402282300001</v>
      </c>
      <c r="FJ41" s="1">
        <v>82.963888357000002</v>
      </c>
      <c r="FK41" s="1">
        <v>95.371702454000001</v>
      </c>
      <c r="FL41" s="1">
        <v>217.45400545000001</v>
      </c>
      <c r="FM41" s="1">
        <v>157.24644488500002</v>
      </c>
      <c r="FN41" s="1">
        <v>37.744508535999998</v>
      </c>
      <c r="FO41" s="1">
        <v>97.210461170000002</v>
      </c>
      <c r="FP41" s="1">
        <v>125.109848042</v>
      </c>
      <c r="FQ41" s="1">
        <v>94.343911089000002</v>
      </c>
      <c r="FR41" s="1">
        <v>116.56929065199999</v>
      </c>
      <c r="FS41" s="1">
        <v>101.681209395</v>
      </c>
      <c r="FT41" s="1">
        <v>103.948194954</v>
      </c>
      <c r="FU41" s="1">
        <v>117.698179727</v>
      </c>
      <c r="FV41" s="1">
        <v>118.44670628199999</v>
      </c>
      <c r="FW41" s="1">
        <v>127.29038721000001</v>
      </c>
      <c r="FX41" s="1">
        <v>130.190805662</v>
      </c>
      <c r="FY41" s="1">
        <v>144.369050972</v>
      </c>
      <c r="FZ41" s="1">
        <v>45.217750574</v>
      </c>
      <c r="GA41" s="1">
        <v>102.075095003</v>
      </c>
      <c r="GB41" s="8">
        <v>141.96495962500001</v>
      </c>
      <c r="GC41" s="8">
        <v>144.59998522399999</v>
      </c>
      <c r="GD41" s="8">
        <v>113.46083399300001</v>
      </c>
      <c r="GE41" s="8">
        <v>134.65869334299998</v>
      </c>
      <c r="GF41" s="8">
        <v>131.582085009</v>
      </c>
      <c r="GG41" s="8">
        <v>121.484670651</v>
      </c>
      <c r="GH41" s="8">
        <v>106.53785753999999</v>
      </c>
      <c r="GI41" s="8">
        <v>122.545655728</v>
      </c>
      <c r="GJ41" s="8">
        <v>136.51833892899998</v>
      </c>
      <c r="GK41" s="8">
        <v>152.55497577800003</v>
      </c>
      <c r="GL41" s="9">
        <v>85.064496371000004</v>
      </c>
      <c r="GM41" s="9">
        <v>92.594103610000005</v>
      </c>
      <c r="GN41" s="9">
        <v>145.04090863900001</v>
      </c>
      <c r="GO41" s="9">
        <v>135.643700403</v>
      </c>
      <c r="GP41" s="9">
        <v>122.709900933</v>
      </c>
      <c r="GQ41" s="9">
        <v>111.53243048400002</v>
      </c>
      <c r="GR41" s="9">
        <v>150.383693486</v>
      </c>
      <c r="GS41" s="9">
        <v>139.34448770600002</v>
      </c>
      <c r="GT41" s="9">
        <v>129.003620122</v>
      </c>
      <c r="GU41" s="9">
        <v>122.130456155</v>
      </c>
      <c r="GV41" s="9">
        <v>129.13180979399999</v>
      </c>
      <c r="GW41" s="9">
        <v>159.35214579199999</v>
      </c>
      <c r="GX41" s="9">
        <v>64.925502405999993</v>
      </c>
      <c r="GY41" s="9">
        <v>116.87749467399999</v>
      </c>
      <c r="GZ41" s="9">
        <v>134.11481932699999</v>
      </c>
      <c r="HA41" s="9">
        <v>114.864557185</v>
      </c>
      <c r="HB41" s="9">
        <v>106.129501683</v>
      </c>
      <c r="HC41" s="9">
        <v>119.84267194600001</v>
      </c>
      <c r="HD41" s="9">
        <v>113.317159749</v>
      </c>
    </row>
    <row r="42" spans="1:212" x14ac:dyDescent="0.25">
      <c r="A42" s="33" t="s">
        <v>41</v>
      </c>
      <c r="B42" s="1">
        <v>9.7259175849999995</v>
      </c>
      <c r="C42" s="1">
        <v>12.966614104</v>
      </c>
      <c r="D42" s="1">
        <v>21.14082896</v>
      </c>
      <c r="E42" s="1">
        <v>21.620674373</v>
      </c>
      <c r="F42" s="1">
        <v>17.366197789999998</v>
      </c>
      <c r="G42" s="1">
        <v>19.233874519</v>
      </c>
      <c r="H42" s="1">
        <v>14.878781853</v>
      </c>
      <c r="I42" s="1">
        <v>4.8358134240000004</v>
      </c>
      <c r="J42" s="1">
        <v>15.193483334</v>
      </c>
      <c r="K42" s="1">
        <v>22.189784562</v>
      </c>
      <c r="L42" s="1">
        <v>25.081792424</v>
      </c>
      <c r="M42" s="1">
        <v>19.152639252</v>
      </c>
      <c r="N42" s="1">
        <v>0.125</v>
      </c>
      <c r="O42" s="1">
        <v>5.6059713130000004</v>
      </c>
      <c r="P42" s="1">
        <v>21.377954022999997</v>
      </c>
      <c r="Q42" s="1">
        <v>27.185067102000001</v>
      </c>
      <c r="R42" s="1">
        <v>24.449191132999999</v>
      </c>
      <c r="S42" s="1">
        <v>20.090279775999999</v>
      </c>
      <c r="T42" s="1">
        <v>16.893053225999999</v>
      </c>
      <c r="U42" s="1">
        <v>22.902891097000001</v>
      </c>
      <c r="V42" s="1">
        <v>21.015906407999999</v>
      </c>
      <c r="W42" s="1">
        <v>29.917039053</v>
      </c>
      <c r="X42" s="1">
        <v>29.091290498999999</v>
      </c>
      <c r="Y42" s="1">
        <v>25.221356183000001</v>
      </c>
      <c r="Z42" s="1">
        <v>11.95039667</v>
      </c>
      <c r="AA42" s="1">
        <v>11.433997964</v>
      </c>
      <c r="AB42" s="1">
        <v>19.676637104000001</v>
      </c>
      <c r="AC42" s="1">
        <v>20.413849371000001</v>
      </c>
      <c r="AD42" s="1">
        <v>38.692885995999994</v>
      </c>
      <c r="AE42" s="1">
        <v>23.866878968000002</v>
      </c>
      <c r="AF42" s="1">
        <v>26.827168984</v>
      </c>
      <c r="AG42" s="1">
        <v>25.584990732999998</v>
      </c>
      <c r="AH42" s="1">
        <v>30.393306381999999</v>
      </c>
      <c r="AI42" s="1">
        <v>26.005986512</v>
      </c>
      <c r="AJ42" s="1">
        <v>37.605508145000002</v>
      </c>
      <c r="AK42" s="1">
        <v>42.604967885999997</v>
      </c>
      <c r="AL42" s="1">
        <v>5.7233821850000002</v>
      </c>
      <c r="AM42" s="1">
        <v>10.313456113000001</v>
      </c>
      <c r="AN42" s="1">
        <v>23.804329113000001</v>
      </c>
      <c r="AO42" s="1">
        <v>23.726161988000001</v>
      </c>
      <c r="AP42" s="1">
        <v>39.872867362999997</v>
      </c>
      <c r="AQ42" s="1">
        <v>47.585383897</v>
      </c>
      <c r="AR42" s="1">
        <v>30.890157276</v>
      </c>
      <c r="AS42" s="1">
        <v>46.713209156999994</v>
      </c>
      <c r="AT42" s="1">
        <v>37.471960292000006</v>
      </c>
      <c r="AU42" s="1">
        <v>30.824102623999998</v>
      </c>
      <c r="AV42" s="1">
        <v>42.034338032999997</v>
      </c>
      <c r="AW42" s="1">
        <v>58.333035648999996</v>
      </c>
      <c r="AX42" s="1">
        <v>11.808246950999999</v>
      </c>
      <c r="AY42" s="1">
        <v>13.566538732000001</v>
      </c>
      <c r="AZ42" s="1">
        <v>24.785053431000001</v>
      </c>
      <c r="BA42" s="1">
        <v>24.086609511999999</v>
      </c>
      <c r="BB42" s="1">
        <v>23.772479454999999</v>
      </c>
      <c r="BC42" s="1">
        <v>35.629981159000003</v>
      </c>
      <c r="BD42" s="1">
        <v>37.584937982</v>
      </c>
      <c r="BE42" s="1">
        <v>26.099056536999999</v>
      </c>
      <c r="BF42" s="1">
        <v>38.069941594000007</v>
      </c>
      <c r="BG42" s="1">
        <v>71.914979861999996</v>
      </c>
      <c r="BH42" s="1">
        <v>66.348281525000004</v>
      </c>
      <c r="BI42" s="1">
        <v>45.202920376000002</v>
      </c>
      <c r="BJ42" s="1">
        <v>2.9295636030000001</v>
      </c>
      <c r="BK42" s="1">
        <v>13.779082039999999</v>
      </c>
      <c r="BL42" s="1">
        <v>31.248312045999999</v>
      </c>
      <c r="BM42" s="1">
        <v>29.99014734</v>
      </c>
      <c r="BN42" s="1">
        <v>25.968814429999998</v>
      </c>
      <c r="BO42" s="1">
        <v>24.198598868000001</v>
      </c>
      <c r="BP42" s="1">
        <v>35.805489185999996</v>
      </c>
      <c r="BQ42" s="1">
        <v>27.816941099000001</v>
      </c>
      <c r="BR42" s="1">
        <v>27.517388158999999</v>
      </c>
      <c r="BS42" s="1">
        <v>42.993321819999998</v>
      </c>
      <c r="BT42" s="1">
        <v>64.688080564999993</v>
      </c>
      <c r="BU42" s="1">
        <v>65.008116556000004</v>
      </c>
      <c r="BV42" s="1">
        <v>0</v>
      </c>
      <c r="BW42" s="1">
        <v>13.786137075000001</v>
      </c>
      <c r="BX42" s="1">
        <v>26.559120101000001</v>
      </c>
      <c r="BY42" s="1">
        <v>46.19990181</v>
      </c>
      <c r="BZ42" s="1">
        <v>31.005107081999999</v>
      </c>
      <c r="CA42" s="1">
        <v>47.763862177</v>
      </c>
      <c r="CB42" s="1">
        <v>75.786226047</v>
      </c>
      <c r="CC42" s="1">
        <v>70.444846419000001</v>
      </c>
      <c r="CD42" s="1">
        <v>57.290323797999996</v>
      </c>
      <c r="CE42" s="1">
        <v>56.665420910000002</v>
      </c>
      <c r="CF42" s="1">
        <v>53.605573348999997</v>
      </c>
      <c r="CG42" s="1">
        <v>148.725648482</v>
      </c>
      <c r="CH42" s="1">
        <v>22.195866819999999</v>
      </c>
      <c r="CI42" s="1">
        <v>11.42455681</v>
      </c>
      <c r="CJ42" s="1">
        <v>43.815031776000005</v>
      </c>
      <c r="CK42" s="1">
        <v>60.012223026999997</v>
      </c>
      <c r="CL42" s="1">
        <v>53.224859909999999</v>
      </c>
      <c r="CM42" s="1">
        <v>57.932402930999999</v>
      </c>
      <c r="CN42" s="1">
        <v>41.020052780999997</v>
      </c>
      <c r="CO42" s="1">
        <v>73.487559321999996</v>
      </c>
      <c r="CP42" s="1">
        <v>72.819005124</v>
      </c>
      <c r="CQ42" s="1">
        <v>68.396153999999996</v>
      </c>
      <c r="CR42" s="1">
        <v>100.761785066</v>
      </c>
      <c r="CS42" s="1">
        <v>129.49589515700001</v>
      </c>
      <c r="CT42" s="1">
        <v>0.80684851600000007</v>
      </c>
      <c r="CU42" s="1">
        <v>15.409746229</v>
      </c>
      <c r="CV42" s="1">
        <v>57.638878788</v>
      </c>
      <c r="CW42" s="1">
        <v>107.99223216899999</v>
      </c>
      <c r="CX42" s="1">
        <v>71.007005265000004</v>
      </c>
      <c r="CY42" s="1">
        <v>71.431591557999994</v>
      </c>
      <c r="CZ42" s="1">
        <v>67.690643639000001</v>
      </c>
      <c r="DA42" s="1">
        <v>81.331983758999996</v>
      </c>
      <c r="DB42" s="1">
        <v>85.776256070000002</v>
      </c>
      <c r="DC42" s="1">
        <v>82.887595804</v>
      </c>
      <c r="DD42" s="1">
        <v>92.964188445999994</v>
      </c>
      <c r="DE42" s="1">
        <v>225.19950026999999</v>
      </c>
      <c r="DF42" s="1">
        <v>1.1416756299999999</v>
      </c>
      <c r="DG42" s="1">
        <v>16.739328280999999</v>
      </c>
      <c r="DH42" s="1">
        <v>85.190872951000003</v>
      </c>
      <c r="DI42" s="1">
        <v>69.379630143999989</v>
      </c>
      <c r="DJ42" s="1">
        <v>91.928734147</v>
      </c>
      <c r="DK42" s="1">
        <v>111.047091878</v>
      </c>
      <c r="DL42" s="1">
        <v>152.93669692899999</v>
      </c>
      <c r="DM42" s="1">
        <v>81.79387715</v>
      </c>
      <c r="DN42" s="1">
        <v>57.160642475000003</v>
      </c>
      <c r="DO42" s="1">
        <v>75.258884070999997</v>
      </c>
      <c r="DP42" s="1">
        <v>80.160430915999996</v>
      </c>
      <c r="DQ42" s="1">
        <v>162.61023157</v>
      </c>
      <c r="DR42" s="1">
        <v>37.038191212999998</v>
      </c>
      <c r="DS42" s="1">
        <v>62.369749402000004</v>
      </c>
      <c r="DT42" s="1">
        <v>20.318049079000001</v>
      </c>
      <c r="DU42" s="1">
        <v>85.399742219999993</v>
      </c>
      <c r="DV42" s="1">
        <v>93.418825455000004</v>
      </c>
      <c r="DW42" s="1">
        <v>53.337021252999996</v>
      </c>
      <c r="DX42" s="1">
        <v>73.871893557999996</v>
      </c>
      <c r="DY42" s="1">
        <v>38.780238702000005</v>
      </c>
      <c r="DZ42" s="1">
        <v>32.119255592999998</v>
      </c>
      <c r="EA42" s="1">
        <v>41.033465898999999</v>
      </c>
      <c r="EB42" s="1">
        <v>76.638348559999997</v>
      </c>
      <c r="EC42" s="1">
        <v>129.63784924199999</v>
      </c>
      <c r="ED42" s="1">
        <v>0.99648471500000002</v>
      </c>
      <c r="EE42" s="1">
        <v>23.203945974</v>
      </c>
      <c r="EF42" s="1">
        <v>60.891950814999994</v>
      </c>
      <c r="EG42" s="1">
        <v>93.118218759000001</v>
      </c>
      <c r="EH42" s="1">
        <v>106.585237459</v>
      </c>
      <c r="EI42" s="1">
        <v>93.139217807999998</v>
      </c>
      <c r="EJ42" s="1">
        <v>109.002136476</v>
      </c>
      <c r="EK42" s="1">
        <v>117.171733473</v>
      </c>
      <c r="EL42" s="1">
        <v>106.106850812</v>
      </c>
      <c r="EM42" s="1">
        <v>130.89119298599999</v>
      </c>
      <c r="EN42" s="1">
        <v>140.29232003800001</v>
      </c>
      <c r="EO42" s="1">
        <v>106.462145745</v>
      </c>
      <c r="EP42" s="1">
        <v>54.320161199000005</v>
      </c>
      <c r="EQ42" s="1">
        <v>89.060751511999996</v>
      </c>
      <c r="ER42" s="1">
        <v>100.979229343</v>
      </c>
      <c r="ES42" s="1">
        <v>103.507179083</v>
      </c>
      <c r="ET42" s="1">
        <v>102.446493518</v>
      </c>
      <c r="EU42" s="1">
        <v>100.86930743699999</v>
      </c>
      <c r="EV42" s="1">
        <v>88.738410665999993</v>
      </c>
      <c r="EW42" s="1">
        <v>98.646356045999994</v>
      </c>
      <c r="EX42" s="1">
        <v>106.610182346</v>
      </c>
      <c r="EY42" s="1">
        <v>113.634230382</v>
      </c>
      <c r="EZ42" s="1">
        <v>79.040545784000003</v>
      </c>
      <c r="FA42" s="1">
        <v>83.035679688999991</v>
      </c>
      <c r="FB42" s="1">
        <v>56.194014714999994</v>
      </c>
      <c r="FC42" s="1">
        <v>89.610840336999999</v>
      </c>
      <c r="FD42" s="1">
        <v>106.07309948400001</v>
      </c>
      <c r="FE42" s="1">
        <v>76.004419628000008</v>
      </c>
      <c r="FF42" s="1">
        <v>86.345784211000009</v>
      </c>
      <c r="FG42" s="1">
        <v>80.269755309999994</v>
      </c>
      <c r="FH42" s="1">
        <v>81.091485555999995</v>
      </c>
      <c r="FI42" s="1">
        <v>84.091233895000002</v>
      </c>
      <c r="FJ42" s="1">
        <v>86.81841137699999</v>
      </c>
      <c r="FK42" s="1">
        <v>77.216924926999994</v>
      </c>
      <c r="FL42" s="1">
        <v>65.362528447000003</v>
      </c>
      <c r="FM42" s="1">
        <v>115.924709162</v>
      </c>
      <c r="FN42" s="1">
        <v>24.241783305000002</v>
      </c>
      <c r="FO42" s="1">
        <v>84.331769210000004</v>
      </c>
      <c r="FP42" s="1">
        <v>105.88552625500002</v>
      </c>
      <c r="FQ42" s="1">
        <v>93.634254587000001</v>
      </c>
      <c r="FR42" s="1">
        <v>103.771924422</v>
      </c>
      <c r="FS42" s="1">
        <v>101.25327944199999</v>
      </c>
      <c r="FT42" s="1">
        <v>98.119231217999996</v>
      </c>
      <c r="FU42" s="1">
        <v>99.345713736000008</v>
      </c>
      <c r="FV42" s="1">
        <v>88.704752123999995</v>
      </c>
      <c r="FW42" s="1">
        <v>107.23281679900001</v>
      </c>
      <c r="FX42" s="1">
        <v>115.99181487700001</v>
      </c>
      <c r="FY42" s="1">
        <v>108.92549191100001</v>
      </c>
      <c r="FZ42" s="1">
        <v>51.635206141000005</v>
      </c>
      <c r="GA42" s="1">
        <v>93.272431372</v>
      </c>
      <c r="GB42" s="8">
        <v>132.09280524800002</v>
      </c>
      <c r="GC42" s="8">
        <v>95.765163803999997</v>
      </c>
      <c r="GD42" s="8">
        <v>133.72852736000002</v>
      </c>
      <c r="GE42" s="8">
        <v>122.80826733500001</v>
      </c>
      <c r="GF42" s="8">
        <v>107.73351404</v>
      </c>
      <c r="GG42" s="8">
        <v>111.99533373899999</v>
      </c>
      <c r="GH42" s="8">
        <v>130.09956642399999</v>
      </c>
      <c r="GI42" s="8">
        <v>126.85731092899999</v>
      </c>
      <c r="GJ42" s="8">
        <v>112.72582714399998</v>
      </c>
      <c r="GK42" s="8">
        <v>123.84926640099999</v>
      </c>
      <c r="GL42" s="9">
        <v>103.09470128499999</v>
      </c>
      <c r="GM42" s="9">
        <v>101.8416462</v>
      </c>
      <c r="GN42" s="9">
        <v>154.254873659</v>
      </c>
      <c r="GO42" s="9">
        <v>142.47504602900003</v>
      </c>
      <c r="GP42" s="9">
        <v>169.89885860300001</v>
      </c>
      <c r="GQ42" s="9">
        <v>124.18277051799998</v>
      </c>
      <c r="GR42" s="9">
        <v>92.715721918</v>
      </c>
      <c r="GS42" s="9">
        <v>126.23654692699999</v>
      </c>
      <c r="GT42" s="9">
        <v>100.229670501</v>
      </c>
      <c r="GU42" s="9">
        <v>102.506791054</v>
      </c>
      <c r="GV42" s="9">
        <v>110.640630917</v>
      </c>
      <c r="GW42" s="9">
        <v>125.862927762</v>
      </c>
      <c r="GX42" s="9">
        <v>101.43322746299999</v>
      </c>
      <c r="GY42" s="9">
        <v>137.48066770299999</v>
      </c>
      <c r="GZ42" s="9">
        <v>187.87776898799999</v>
      </c>
      <c r="HA42" s="9">
        <v>154.39507392600001</v>
      </c>
      <c r="HB42" s="9">
        <v>82.338585323000004</v>
      </c>
      <c r="HC42" s="9">
        <v>168.785658896</v>
      </c>
      <c r="HD42" s="9">
        <v>149.67774110400001</v>
      </c>
    </row>
    <row r="43" spans="1:212" x14ac:dyDescent="0.25">
      <c r="A43" s="33" t="s">
        <v>12</v>
      </c>
      <c r="B43" s="1">
        <v>1.3841957E-2</v>
      </c>
      <c r="C43" s="1">
        <v>1.0569838000000002E-2</v>
      </c>
      <c r="D43" s="1">
        <v>0.26569067499999999</v>
      </c>
      <c r="E43" s="1">
        <v>0.86750194899999999</v>
      </c>
      <c r="F43" s="1">
        <v>0.90334660499999997</v>
      </c>
      <c r="G43" s="1">
        <v>0.63567113400000008</v>
      </c>
      <c r="H43" s="1">
        <v>1.0095042780000001</v>
      </c>
      <c r="I43" s="1">
        <v>1.08497066</v>
      </c>
      <c r="J43" s="1">
        <v>1.762662814</v>
      </c>
      <c r="K43" s="1">
        <v>2.9725959459999998</v>
      </c>
      <c r="L43" s="1">
        <v>0.86121666600000002</v>
      </c>
      <c r="M43" s="1">
        <v>3.5817334489999997</v>
      </c>
      <c r="N43" s="1">
        <v>0</v>
      </c>
      <c r="O43" s="1">
        <v>0.38422489700000001</v>
      </c>
      <c r="P43" s="1">
        <v>1.0586672410000002</v>
      </c>
      <c r="Q43" s="1">
        <v>0.49631313799999999</v>
      </c>
      <c r="R43" s="1">
        <v>0.43773230600000002</v>
      </c>
      <c r="S43" s="1">
        <v>0.17327516299999998</v>
      </c>
      <c r="T43" s="1">
        <v>1.43906014</v>
      </c>
      <c r="U43" s="1">
        <v>1.1539904830000001</v>
      </c>
      <c r="V43" s="1">
        <v>0.95637476700000001</v>
      </c>
      <c r="W43" s="1">
        <v>0.60030296100000002</v>
      </c>
      <c r="X43" s="1">
        <v>1.250333194</v>
      </c>
      <c r="Y43" s="1">
        <v>0.79367163400000007</v>
      </c>
      <c r="Z43" s="1">
        <v>0.25827055100000001</v>
      </c>
      <c r="AA43" s="1">
        <v>0.78984467299999994</v>
      </c>
      <c r="AB43" s="1">
        <v>0.88253383499999993</v>
      </c>
      <c r="AC43" s="1">
        <v>0.16703812400000001</v>
      </c>
      <c r="AD43" s="1">
        <v>1.191294351</v>
      </c>
      <c r="AE43" s="1">
        <v>0.45441525599999999</v>
      </c>
      <c r="AF43" s="1">
        <v>0.27060894699999999</v>
      </c>
      <c r="AG43" s="1">
        <v>0.66027692699999996</v>
      </c>
      <c r="AH43" s="1">
        <v>0.90800085600000002</v>
      </c>
      <c r="AI43" s="1">
        <v>6.8073828000000003E-2</v>
      </c>
      <c r="AJ43" s="1">
        <v>1.991416745</v>
      </c>
      <c r="AK43" s="1">
        <v>0.117612492</v>
      </c>
      <c r="AL43" s="1">
        <v>6.6304632000000002E-2</v>
      </c>
      <c r="AM43" s="1">
        <v>8.1906637000000004E-2</v>
      </c>
      <c r="AN43" s="1">
        <v>0.14868887</v>
      </c>
      <c r="AO43" s="1">
        <v>2.1642728999999999E-2</v>
      </c>
      <c r="AP43" s="1">
        <v>0.94624507200000008</v>
      </c>
      <c r="AQ43" s="1">
        <v>8.8889960000000004E-2</v>
      </c>
      <c r="AR43" s="1">
        <v>9.6323607999999991E-2</v>
      </c>
      <c r="AS43" s="1">
        <v>0.10470621300000001</v>
      </c>
      <c r="AT43" s="1">
        <v>0.29549650100000002</v>
      </c>
      <c r="AU43" s="1">
        <v>9.1173350000000007E-3</v>
      </c>
      <c r="AV43" s="1">
        <v>0.52383090200000004</v>
      </c>
      <c r="AW43" s="1">
        <v>0.67720709499999998</v>
      </c>
      <c r="AX43" s="1">
        <v>3.5290146000000001E-2</v>
      </c>
      <c r="AY43" s="1">
        <v>6.7109628000000004E-2</v>
      </c>
      <c r="AZ43" s="1">
        <v>0.19132532399999999</v>
      </c>
      <c r="BA43" s="1">
        <v>0.37506112999999996</v>
      </c>
      <c r="BB43" s="1">
        <v>0.45616599800000002</v>
      </c>
      <c r="BC43" s="1">
        <v>0.23479747499999998</v>
      </c>
      <c r="BD43" s="1">
        <v>3.3689242000000001E-2</v>
      </c>
      <c r="BE43" s="1">
        <v>0.206626117</v>
      </c>
      <c r="BF43" s="1">
        <v>2.5081772999999998E-2</v>
      </c>
      <c r="BG43" s="1">
        <v>0.35754630300000001</v>
      </c>
      <c r="BH43" s="1">
        <v>0.16577698499999999</v>
      </c>
      <c r="BI43" s="1">
        <v>3.3278240000000001E-3</v>
      </c>
      <c r="BJ43" s="1">
        <v>2.1461822000000002E-2</v>
      </c>
      <c r="BK43" s="1">
        <v>4.5854989000000006E-2</v>
      </c>
      <c r="BL43" s="1">
        <v>0.139520381</v>
      </c>
      <c r="BM43" s="1">
        <v>1.5925130790000002</v>
      </c>
      <c r="BN43" s="1">
        <v>1.1225704E-2</v>
      </c>
      <c r="BO43" s="1">
        <v>7.5510932000000003E-2</v>
      </c>
      <c r="BP43" s="1">
        <v>4.7567849999999995E-3</v>
      </c>
      <c r="BQ43" s="1">
        <v>8.4335349999999989E-3</v>
      </c>
      <c r="BR43" s="1">
        <v>0.48575218000000003</v>
      </c>
      <c r="BS43" s="1">
        <v>0.9566406019999999</v>
      </c>
      <c r="BT43" s="1">
        <v>0.238692352</v>
      </c>
      <c r="BU43" s="1">
        <v>6.9042950000000004E-3</v>
      </c>
      <c r="BV43" s="1">
        <v>7.0815400000000008E-3</v>
      </c>
      <c r="BW43" s="1">
        <v>7.1839405999999995E-2</v>
      </c>
      <c r="BX43" s="1">
        <v>0.37006997200000002</v>
      </c>
      <c r="BY43" s="1">
        <v>2.1936842369999998</v>
      </c>
      <c r="BZ43" s="1">
        <v>0.37386649299999997</v>
      </c>
      <c r="CA43" s="1">
        <v>0.46511487299999998</v>
      </c>
      <c r="CB43" s="1">
        <v>1.1749825E-2</v>
      </c>
      <c r="CC43" s="1">
        <v>0.57590163600000011</v>
      </c>
      <c r="CD43" s="1">
        <v>1.2191339839999999</v>
      </c>
      <c r="CE43" s="1">
        <v>0.92381802400000002</v>
      </c>
      <c r="CF43" s="1">
        <v>0.966269563</v>
      </c>
      <c r="CG43" s="1">
        <v>1.25771243</v>
      </c>
      <c r="CH43" s="1">
        <v>4.1917379999999995E-3</v>
      </c>
      <c r="CI43" s="1">
        <v>0.124252553</v>
      </c>
      <c r="CJ43" s="1">
        <v>0.57234730300000003</v>
      </c>
      <c r="CK43" s="1">
        <v>1.4057120870000002</v>
      </c>
      <c r="CL43" s="1">
        <v>1.048016461</v>
      </c>
      <c r="CM43" s="1">
        <v>1.9889424999999999E-2</v>
      </c>
      <c r="CN43" s="1">
        <v>8.0870149999999995E-3</v>
      </c>
      <c r="CO43" s="1">
        <v>5.6657705000000003E-2</v>
      </c>
      <c r="CP43" s="1">
        <v>0.300556514</v>
      </c>
      <c r="CQ43" s="1">
        <v>1.161800301</v>
      </c>
      <c r="CR43" s="1">
        <v>1.1397850570000001</v>
      </c>
      <c r="CS43" s="1">
        <v>0.87478356199999996</v>
      </c>
      <c r="CT43" s="1">
        <v>1.6225999999999998E-4</v>
      </c>
      <c r="CU43" s="1">
        <v>7.5536660999999991E-2</v>
      </c>
      <c r="CV43" s="1">
        <v>0.65476034700000008</v>
      </c>
      <c r="CW43" s="1">
        <v>1.4373102170000001</v>
      </c>
      <c r="CX43" s="1">
        <v>0.293111699</v>
      </c>
      <c r="CY43" s="1">
        <v>0.245108408</v>
      </c>
      <c r="CZ43" s="1">
        <v>1.1920815E-2</v>
      </c>
      <c r="DA43" s="1">
        <v>0.46664794999999998</v>
      </c>
      <c r="DB43" s="1">
        <v>0.97921695899999994</v>
      </c>
      <c r="DC43" s="1">
        <v>2.9866213999999999E-2</v>
      </c>
      <c r="DD43" s="1">
        <v>0.16237115800000002</v>
      </c>
      <c r="DE43" s="1">
        <v>0.176692823</v>
      </c>
      <c r="DF43" s="1">
        <v>6.8751620000000006E-3</v>
      </c>
      <c r="DG43" s="1">
        <v>0.28080624100000001</v>
      </c>
      <c r="DH43" s="1">
        <v>0.80617759700000002</v>
      </c>
      <c r="DI43" s="1">
        <v>0.39596677399999997</v>
      </c>
      <c r="DJ43" s="1">
        <v>6.3498762E-2</v>
      </c>
      <c r="DK43" s="1">
        <v>9.6268609999999991E-2</v>
      </c>
      <c r="DL43" s="1">
        <v>3.8495300000000003E-3</v>
      </c>
      <c r="DM43" s="1">
        <v>0.26174894399999998</v>
      </c>
      <c r="DN43" s="1">
        <v>0.82720938099999997</v>
      </c>
      <c r="DO43" s="1">
        <v>4.0491266000000005E-2</v>
      </c>
      <c r="DP43" s="1">
        <v>0.47441921100000001</v>
      </c>
      <c r="DQ43" s="1">
        <v>1.223741376</v>
      </c>
      <c r="DR43" s="1">
        <v>2.9189999999999999E-4</v>
      </c>
      <c r="DS43" s="1">
        <v>1.7094081000000001E-2</v>
      </c>
      <c r="DT43" s="1">
        <v>10.826265108999999</v>
      </c>
      <c r="DU43" s="1">
        <v>0.62752833899999994</v>
      </c>
      <c r="DV43" s="1">
        <v>1.6318125560000001</v>
      </c>
      <c r="DW43" s="1">
        <v>0.33023052400000003</v>
      </c>
      <c r="DX43" s="1">
        <v>1.473061E-2</v>
      </c>
      <c r="DY43" s="1">
        <v>1.8916486999999999E-2</v>
      </c>
      <c r="DZ43" s="1">
        <v>0.21311091800000001</v>
      </c>
      <c r="EA43" s="1">
        <v>0.64104697099999997</v>
      </c>
      <c r="EB43" s="1">
        <v>2.2987168809999998</v>
      </c>
      <c r="EC43" s="1">
        <v>3.3456080999999999E-2</v>
      </c>
      <c r="ED43" s="1">
        <v>3.2445E-4</v>
      </c>
      <c r="EE43" s="1">
        <v>1.9516453E-2</v>
      </c>
      <c r="EF43" s="1">
        <v>0.18853912</v>
      </c>
      <c r="EG43" s="1">
        <v>0.51678331799999999</v>
      </c>
      <c r="EH43" s="1">
        <v>5.2966303620000001</v>
      </c>
      <c r="EI43" s="1">
        <v>4.3875099999999998E-3</v>
      </c>
      <c r="EJ43" s="1">
        <v>4.2764249999999995E-3</v>
      </c>
      <c r="EK43" s="1">
        <v>1.7432580999999999E-2</v>
      </c>
      <c r="EL43" s="1">
        <v>6.3663686229999996</v>
      </c>
      <c r="EM43" s="1">
        <v>1.449948622</v>
      </c>
      <c r="EN43" s="1">
        <v>0.76061681999999997</v>
      </c>
      <c r="EO43" s="1">
        <v>3.7162793190000003</v>
      </c>
      <c r="EP43" s="1">
        <v>1.1736549999999998E-3</v>
      </c>
      <c r="EQ43" s="1">
        <v>2.3237549999999998E-3</v>
      </c>
      <c r="ER43" s="1">
        <v>0.17798150500000001</v>
      </c>
      <c r="ES43" s="1">
        <v>2.4958692689999999</v>
      </c>
      <c r="ET43" s="1">
        <v>2.0810142700000003</v>
      </c>
      <c r="EU43" s="1">
        <v>1.4083870520000001</v>
      </c>
      <c r="EV43" s="1">
        <v>3.5811250000000001E-3</v>
      </c>
      <c r="EW43" s="1">
        <v>0.15898902000000001</v>
      </c>
      <c r="EX43" s="1">
        <v>0.17486243600000001</v>
      </c>
      <c r="EY43" s="1">
        <v>1.1180042189999999</v>
      </c>
      <c r="EZ43" s="1">
        <v>4.6600545570000005</v>
      </c>
      <c r="FA43" s="1">
        <v>9.4710839999999994E-3</v>
      </c>
      <c r="FB43" s="1">
        <v>4.1640999999999998E-4</v>
      </c>
      <c r="FC43" s="1">
        <v>4.1719923999999999E-2</v>
      </c>
      <c r="FD43" s="1">
        <v>4.8888626899999998</v>
      </c>
      <c r="FE43" s="1">
        <v>2.403966874</v>
      </c>
      <c r="FF43" s="1">
        <v>6.3070524180000005</v>
      </c>
      <c r="FG43" s="1">
        <v>4.9582703050000001</v>
      </c>
      <c r="FH43" s="1">
        <v>4.9053090000000001E-3</v>
      </c>
      <c r="FI43" s="1">
        <v>4.0778034859999996</v>
      </c>
      <c r="FJ43" s="1">
        <v>3.0269399469999998</v>
      </c>
      <c r="FK43" s="1">
        <v>6.2125651280000005</v>
      </c>
      <c r="FL43" s="1">
        <v>1.4333502880000002</v>
      </c>
      <c r="FM43" s="1">
        <v>2.5662542640000003</v>
      </c>
      <c r="FN43" s="1">
        <v>1.8195079999999998E-3</v>
      </c>
      <c r="FO43" s="1">
        <v>0.234707745</v>
      </c>
      <c r="FP43" s="1">
        <v>4.3101921050000005</v>
      </c>
      <c r="FQ43" s="1">
        <v>3.4765947179999999</v>
      </c>
      <c r="FR43" s="1">
        <v>5.6248040890000004</v>
      </c>
      <c r="FS43" s="1">
        <v>0.72765393500000008</v>
      </c>
      <c r="FT43" s="1">
        <v>6.1840909999999992E-3</v>
      </c>
      <c r="FU43" s="1">
        <v>4.8774550309999993</v>
      </c>
      <c r="FV43" s="1">
        <v>3.4253765159999996</v>
      </c>
      <c r="FW43" s="1">
        <v>1.9966454020000002</v>
      </c>
      <c r="FX43" s="1">
        <v>5.297530493</v>
      </c>
      <c r="FY43" s="1">
        <v>0.73567243599999999</v>
      </c>
      <c r="FZ43" s="1">
        <v>1.96128E-4</v>
      </c>
      <c r="GA43" s="1">
        <v>1.6328609000000001E-2</v>
      </c>
      <c r="GB43" s="8">
        <v>3.7446879630000001</v>
      </c>
      <c r="GC43" s="8">
        <v>4.0263506900000001</v>
      </c>
      <c r="GD43" s="8">
        <v>6.2997417929999999</v>
      </c>
      <c r="GE43" s="8">
        <v>0.73173892900000004</v>
      </c>
      <c r="GF43" s="8">
        <v>3.835831E-3</v>
      </c>
      <c r="GG43" s="8">
        <v>2.7864300000000003E-3</v>
      </c>
      <c r="GH43" s="8">
        <v>6.8563366569999999</v>
      </c>
      <c r="GI43" s="8">
        <v>4.4188528170000003</v>
      </c>
      <c r="GJ43" s="8">
        <v>8.4891877120000014</v>
      </c>
      <c r="GK43" s="8">
        <v>0.72685118799999993</v>
      </c>
      <c r="GL43" s="9">
        <v>1.4850270000000001E-3</v>
      </c>
      <c r="GM43" s="9">
        <v>2.3278129999999998E-3</v>
      </c>
      <c r="GN43" s="9">
        <v>13.313673652</v>
      </c>
      <c r="GO43" s="9">
        <v>1.430808203</v>
      </c>
      <c r="GP43" s="9">
        <v>13.845676735</v>
      </c>
      <c r="GQ43" s="9">
        <v>0.63204208900000003</v>
      </c>
      <c r="GR43" s="9">
        <v>2.4682490000000001E-3</v>
      </c>
      <c r="GS43" s="9">
        <v>2.1140519999999999E-3</v>
      </c>
      <c r="GT43" s="9">
        <v>21.568701882000003</v>
      </c>
      <c r="GU43" s="9">
        <v>1.344079198</v>
      </c>
      <c r="GV43" s="9">
        <v>5.9443160619999995</v>
      </c>
      <c r="GW43" s="9">
        <v>-8.2691399999999999E-4</v>
      </c>
      <c r="GX43" s="9">
        <v>1.37028E-4</v>
      </c>
      <c r="GY43" s="9">
        <v>1.462533E-3</v>
      </c>
      <c r="GZ43" s="9">
        <v>27.402715562000001</v>
      </c>
      <c r="HA43" s="9">
        <v>1.1619725920000001</v>
      </c>
      <c r="HB43" s="9">
        <v>17.580296411000003</v>
      </c>
      <c r="HC43" s="9">
        <v>0.49323695099999998</v>
      </c>
      <c r="HD43" s="9">
        <v>1.2098830000000001E-3</v>
      </c>
    </row>
    <row r="44" spans="1:212" x14ac:dyDescent="0.25">
      <c r="A44" s="33" t="s">
        <v>13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0</v>
      </c>
      <c r="BN44" s="1">
        <v>0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0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0</v>
      </c>
      <c r="CQ44" s="1">
        <v>0</v>
      </c>
      <c r="CR44" s="1">
        <v>0</v>
      </c>
      <c r="CS44" s="1">
        <v>0</v>
      </c>
      <c r="CT44" s="1">
        <v>0</v>
      </c>
      <c r="CU44" s="1">
        <v>0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0</v>
      </c>
      <c r="DB44" s="1">
        <v>0</v>
      </c>
      <c r="DC44" s="1">
        <v>0</v>
      </c>
      <c r="DD44" s="1">
        <v>0</v>
      </c>
      <c r="DE44" s="1">
        <v>0</v>
      </c>
      <c r="DF44" s="1">
        <v>0</v>
      </c>
      <c r="DG44" s="1">
        <v>0</v>
      </c>
      <c r="DH44" s="1">
        <v>0</v>
      </c>
      <c r="DI44" s="1">
        <v>0</v>
      </c>
      <c r="DJ44" s="1">
        <v>0</v>
      </c>
      <c r="DK44" s="1">
        <v>0</v>
      </c>
      <c r="DL44" s="1">
        <v>0</v>
      </c>
      <c r="DM44" s="1">
        <v>0</v>
      </c>
      <c r="DN44" s="1">
        <v>0</v>
      </c>
      <c r="DO44" s="1">
        <v>0</v>
      </c>
      <c r="DP44" s="1">
        <v>0</v>
      </c>
      <c r="DQ44" s="1">
        <v>0</v>
      </c>
      <c r="DR44" s="1">
        <v>0</v>
      </c>
      <c r="DS44" s="1">
        <v>18.358286471999964</v>
      </c>
      <c r="DT44" s="1">
        <v>38.398020192000011</v>
      </c>
      <c r="DU44" s="1">
        <v>5.6379887999995847E-2</v>
      </c>
      <c r="DV44" s="1">
        <v>1.6582319999870379E-3</v>
      </c>
      <c r="DW44" s="1">
        <v>1.6582320000015898E-3</v>
      </c>
      <c r="DX44" s="1">
        <v>0.10280865600000834</v>
      </c>
      <c r="DY44" s="1">
        <v>1.3265856000012718E-2</v>
      </c>
      <c r="DZ44" s="1">
        <v>1.6582320000015898E-3</v>
      </c>
      <c r="EA44" s="1">
        <v>0.82911600000000907</v>
      </c>
      <c r="EB44" s="1">
        <v>1.8141058080000221</v>
      </c>
      <c r="EC44" s="1">
        <v>0.53726716800002028</v>
      </c>
      <c r="ED44" s="1">
        <v>19.706429087999997</v>
      </c>
      <c r="EE44" s="1">
        <v>39.344870663999998</v>
      </c>
      <c r="EF44" s="1">
        <v>0.2222030879999802</v>
      </c>
      <c r="EG44" s="1">
        <v>1.9898783999989973E-2</v>
      </c>
      <c r="EH44" s="1">
        <v>3.1506407999986552E-2</v>
      </c>
      <c r="EI44" s="1">
        <v>1.6582320000161418E-3</v>
      </c>
      <c r="EJ44" s="1">
        <v>3.3164640000031796E-3</v>
      </c>
      <c r="EK44" s="1">
        <v>2.155701599997701E-2</v>
      </c>
      <c r="EL44" s="1">
        <v>0</v>
      </c>
      <c r="EM44" s="1">
        <v>1.6582320000161418E-3</v>
      </c>
      <c r="EN44" s="1">
        <v>0</v>
      </c>
      <c r="EO44" s="1">
        <v>1.7199181220000028</v>
      </c>
      <c r="EP44" s="1">
        <v>22.647466880000007</v>
      </c>
      <c r="EQ44" s="1">
        <v>43.129780475000032</v>
      </c>
      <c r="ER44" s="1">
        <v>0.39399588000000224</v>
      </c>
      <c r="ES44" s="1">
        <v>0.24989553500001785</v>
      </c>
      <c r="ET44" s="1">
        <v>1.8240550000045914E-3</v>
      </c>
      <c r="EU44" s="1">
        <v>5.4721650000137739E-3</v>
      </c>
      <c r="EV44" s="1">
        <v>1.4592439999978524E-2</v>
      </c>
      <c r="EW44" s="1">
        <v>1.8240550000336953E-3</v>
      </c>
      <c r="EX44" s="1">
        <v>0</v>
      </c>
      <c r="EY44" s="1">
        <v>0</v>
      </c>
      <c r="EZ44" s="1">
        <v>1.8240550000045914E-3</v>
      </c>
      <c r="FA44" s="1">
        <v>1.8076385050000099</v>
      </c>
      <c r="FB44" s="1">
        <v>23.258525304999988</v>
      </c>
      <c r="FC44" s="1">
        <v>43.038577724999982</v>
      </c>
      <c r="FD44" s="1">
        <v>0.50708728999999586</v>
      </c>
      <c r="FE44" s="1">
        <v>-0.22800687500002095</v>
      </c>
      <c r="FF44" s="1">
        <v>1.4592440000007628E-2</v>
      </c>
      <c r="FG44" s="1">
        <v>1.8240549999754877E-3</v>
      </c>
      <c r="FH44" s="1">
        <v>0</v>
      </c>
      <c r="FI44" s="1">
        <v>0.47910241000002135</v>
      </c>
      <c r="FJ44" s="1">
        <v>4.3777319999993777E-2</v>
      </c>
      <c r="FK44" s="1">
        <v>1.8240550000045914E-3</v>
      </c>
      <c r="FL44" s="1">
        <v>0</v>
      </c>
      <c r="FM44" s="1">
        <v>1.4191147900000214</v>
      </c>
      <c r="FN44" s="1">
        <v>23.210650205000011</v>
      </c>
      <c r="FO44" s="1">
        <v>45.138494177999995</v>
      </c>
      <c r="FP44" s="1">
        <v>0.33200168300000948</v>
      </c>
      <c r="FQ44" s="1">
        <v>3.9290139999997337E-2</v>
      </c>
      <c r="FR44" s="1">
        <v>1.7680562999972609E-2</v>
      </c>
      <c r="FS44" s="1">
        <v>2.6304748729999994</v>
      </c>
      <c r="FT44" s="1">
        <v>7.8580279999878253E-3</v>
      </c>
      <c r="FU44" s="1">
        <v>0.50684280599997145</v>
      </c>
      <c r="FV44" s="1">
        <v>1.9645069999969563E-3</v>
      </c>
      <c r="FW44" s="1">
        <v>0</v>
      </c>
      <c r="FX44" s="1">
        <v>0</v>
      </c>
      <c r="FY44" s="1">
        <v>3.9210259330000263</v>
      </c>
      <c r="FZ44" s="1">
        <v>0</v>
      </c>
      <c r="GA44" s="1">
        <v>77.769732300000001</v>
      </c>
      <c r="GB44" s="8">
        <v>4.0822460000053979E-3</v>
      </c>
      <c r="GC44" s="8">
        <v>0</v>
      </c>
      <c r="GD44" s="8">
        <v>2.041123000002699E-3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2.9365021939999423</v>
      </c>
      <c r="GL44" s="9">
        <v>0</v>
      </c>
      <c r="GM44" s="9">
        <v>81.65474642400001</v>
      </c>
      <c r="GN44" s="9">
        <v>6.3376860000018492E-2</v>
      </c>
      <c r="GO44" s="9">
        <v>0</v>
      </c>
      <c r="GP44" s="9">
        <v>0</v>
      </c>
      <c r="GQ44" s="9">
        <v>0</v>
      </c>
      <c r="GR44" s="9">
        <v>0</v>
      </c>
      <c r="GS44" s="9">
        <v>0.58306699999998091</v>
      </c>
      <c r="GT44" s="9">
        <v>0</v>
      </c>
      <c r="GU44" s="9">
        <v>0</v>
      </c>
      <c r="GV44" s="9">
        <v>0</v>
      </c>
      <c r="GW44" s="9">
        <v>3.4959055020000087</v>
      </c>
      <c r="GX44" s="9">
        <v>0</v>
      </c>
      <c r="GY44" s="9">
        <v>0.52408852099999781</v>
      </c>
      <c r="GZ44" s="9">
        <v>87.463576354000026</v>
      </c>
      <c r="HA44" s="9">
        <v>0</v>
      </c>
      <c r="HB44" s="9">
        <v>0</v>
      </c>
      <c r="HC44" s="9">
        <v>0</v>
      </c>
      <c r="HD44" s="9">
        <v>0</v>
      </c>
    </row>
    <row r="45" spans="1:212" s="29" customFormat="1" x14ac:dyDescent="0.25">
      <c r="A45" s="30" t="s">
        <v>10</v>
      </c>
      <c r="B45" s="31">
        <v>76.454265444000015</v>
      </c>
      <c r="C45" s="31">
        <v>22.676430415999999</v>
      </c>
      <c r="D45" s="31">
        <v>32.289546029</v>
      </c>
      <c r="E45" s="31">
        <v>16.430751633</v>
      </c>
      <c r="F45" s="31">
        <v>30.107207293000002</v>
      </c>
      <c r="G45" s="31">
        <v>58.480218084000001</v>
      </c>
      <c r="H45" s="31">
        <v>79.996660785999993</v>
      </c>
      <c r="I45" s="31">
        <v>21.761392463000004</v>
      </c>
      <c r="J45" s="31">
        <v>2.2744135930000002</v>
      </c>
      <c r="K45" s="31">
        <v>18.612666232999999</v>
      </c>
      <c r="L45" s="31">
        <v>49.682997993000001</v>
      </c>
      <c r="M45" s="31">
        <v>70.066086654000003</v>
      </c>
      <c r="N45" s="31">
        <v>26.358134066999998</v>
      </c>
      <c r="O45" s="31">
        <v>49.296783963000003</v>
      </c>
      <c r="P45" s="31">
        <v>38.818497961999995</v>
      </c>
      <c r="Q45" s="31">
        <v>21.095138304999999</v>
      </c>
      <c r="R45" s="31">
        <v>22.915008738000001</v>
      </c>
      <c r="S45" s="31">
        <v>57.240207045999995</v>
      </c>
      <c r="T45" s="31">
        <v>49.769885892999994</v>
      </c>
      <c r="U45" s="31">
        <v>53.921032193000002</v>
      </c>
      <c r="V45" s="31">
        <v>27.566205033999999</v>
      </c>
      <c r="W45" s="31">
        <v>24.735061700999999</v>
      </c>
      <c r="X45" s="31">
        <v>39.883473247000005</v>
      </c>
      <c r="Y45" s="31">
        <v>62.638663856999997</v>
      </c>
      <c r="Z45" s="31">
        <v>68.347265024999999</v>
      </c>
      <c r="AA45" s="31">
        <v>33.195611381999996</v>
      </c>
      <c r="AB45" s="31">
        <v>30.01204405</v>
      </c>
      <c r="AC45" s="31">
        <v>77.718722263999993</v>
      </c>
      <c r="AD45" s="31">
        <v>25.814721405</v>
      </c>
      <c r="AE45" s="31">
        <v>39.678707319000004</v>
      </c>
      <c r="AF45" s="31">
        <v>81.668545637999998</v>
      </c>
      <c r="AG45" s="31">
        <v>26.818781368</v>
      </c>
      <c r="AH45" s="31">
        <v>38.895483596000005</v>
      </c>
      <c r="AI45" s="31">
        <v>29.194823579000001</v>
      </c>
      <c r="AJ45" s="31">
        <v>36.488992515999996</v>
      </c>
      <c r="AK45" s="31">
        <v>51.857412732</v>
      </c>
      <c r="AL45" s="31">
        <v>95.739914905999996</v>
      </c>
      <c r="AM45" s="31">
        <v>24.579515886999999</v>
      </c>
      <c r="AN45" s="31">
        <v>37.038721946999999</v>
      </c>
      <c r="AO45" s="31">
        <v>40.404184504</v>
      </c>
      <c r="AP45" s="31">
        <v>21.291658528999999</v>
      </c>
      <c r="AQ45" s="31">
        <v>44.527388335000005</v>
      </c>
      <c r="AR45" s="31">
        <v>87.592296176000005</v>
      </c>
      <c r="AS45" s="31">
        <v>22.912148883999997</v>
      </c>
      <c r="AT45" s="31">
        <v>42.830600302999997</v>
      </c>
      <c r="AU45" s="31">
        <v>33.848202461</v>
      </c>
      <c r="AV45" s="31">
        <v>24.594130288999999</v>
      </c>
      <c r="AW45" s="31">
        <v>40.898029745000002</v>
      </c>
      <c r="AX45" s="31">
        <v>92.886776473000012</v>
      </c>
      <c r="AY45" s="31">
        <v>23.529761198999999</v>
      </c>
      <c r="AZ45" s="31">
        <v>37.676785350999999</v>
      </c>
      <c r="BA45" s="31">
        <v>30.952620140000001</v>
      </c>
      <c r="BB45" s="31">
        <v>37.656605636999998</v>
      </c>
      <c r="BC45" s="31">
        <v>20.425693170999999</v>
      </c>
      <c r="BD45" s="31">
        <v>99.273361085000005</v>
      </c>
      <c r="BE45" s="31">
        <v>36.412963830999999</v>
      </c>
      <c r="BF45" s="31">
        <v>29.761575586999999</v>
      </c>
      <c r="BG45" s="31">
        <v>29.416338006</v>
      </c>
      <c r="BH45" s="31">
        <v>50.950675775999997</v>
      </c>
      <c r="BI45" s="31">
        <v>23.669714287000001</v>
      </c>
      <c r="BJ45" s="31">
        <v>79.289413317999987</v>
      </c>
      <c r="BK45" s="31">
        <v>19.612745175000001</v>
      </c>
      <c r="BL45" s="31">
        <v>49.415498023000005</v>
      </c>
      <c r="BM45" s="31">
        <v>35.592503491000002</v>
      </c>
      <c r="BN45" s="31">
        <v>12.119360480999999</v>
      </c>
      <c r="BO45" s="31">
        <v>51.359373496999993</v>
      </c>
      <c r="BP45" s="31">
        <v>43.012287393000001</v>
      </c>
      <c r="BQ45" s="31">
        <v>17.262416411000004</v>
      </c>
      <c r="BR45" s="31">
        <v>45.981514473999994</v>
      </c>
      <c r="BS45" s="31">
        <v>16.513022138000004</v>
      </c>
      <c r="BT45" s="31">
        <v>20.134359923000002</v>
      </c>
      <c r="BU45" s="31">
        <v>54.854190760999998</v>
      </c>
      <c r="BV45" s="31">
        <v>53.976274990999997</v>
      </c>
      <c r="BW45" s="31">
        <v>18.026888670000002</v>
      </c>
      <c r="BX45" s="31">
        <v>33.388431787000002</v>
      </c>
      <c r="BY45" s="31">
        <v>39.653308006000003</v>
      </c>
      <c r="BZ45" s="31">
        <v>13.925832086</v>
      </c>
      <c r="CA45" s="31">
        <v>53.268815287999999</v>
      </c>
      <c r="CB45" s="31">
        <v>35.894214886999997</v>
      </c>
      <c r="CC45" s="31">
        <v>17.273570069000002</v>
      </c>
      <c r="CD45" s="31">
        <v>37.926660558000002</v>
      </c>
      <c r="CE45" s="31">
        <v>37.894451320999998</v>
      </c>
      <c r="CF45" s="31">
        <v>17.533006349000001</v>
      </c>
      <c r="CG45" s="31">
        <v>75.695110802000002</v>
      </c>
      <c r="CH45" s="31">
        <v>4.3521372180000002</v>
      </c>
      <c r="CI45" s="31">
        <v>18.946155934</v>
      </c>
      <c r="CJ45" s="31">
        <v>54.889295213999993</v>
      </c>
      <c r="CK45" s="31">
        <v>14.714246821000001</v>
      </c>
      <c r="CL45" s="31">
        <v>31.982996918000005</v>
      </c>
      <c r="CM45" s="31">
        <v>15.261462385</v>
      </c>
      <c r="CN45" s="31">
        <v>20.188809864</v>
      </c>
      <c r="CO45" s="31">
        <v>32.201730186999995</v>
      </c>
      <c r="CP45" s="31">
        <v>34.039806681000002</v>
      </c>
      <c r="CQ45" s="31">
        <v>45.437904380999996</v>
      </c>
      <c r="CR45" s="31">
        <v>33.459528829</v>
      </c>
      <c r="CS45" s="31">
        <v>40.869971289000006</v>
      </c>
      <c r="CT45" s="31">
        <v>14.299350767</v>
      </c>
      <c r="CU45" s="31">
        <v>30.962302599999997</v>
      </c>
      <c r="CV45" s="31">
        <v>50.899919073000007</v>
      </c>
      <c r="CW45" s="31">
        <v>14.627787689</v>
      </c>
      <c r="CX45" s="31">
        <v>30.874367117000002</v>
      </c>
      <c r="CY45" s="31">
        <v>2.7841505829999997</v>
      </c>
      <c r="CZ45" s="31">
        <v>17.472502975000001</v>
      </c>
      <c r="DA45" s="31">
        <v>43.265054606</v>
      </c>
      <c r="DB45" s="31">
        <v>26.960858775999998</v>
      </c>
      <c r="DC45" s="31">
        <v>7.6651717499999998</v>
      </c>
      <c r="DD45" s="31">
        <v>10.91545999</v>
      </c>
      <c r="DE45" s="31">
        <v>33.360797421999997</v>
      </c>
      <c r="DF45" s="31">
        <v>10.795707879</v>
      </c>
      <c r="DG45" s="31">
        <v>31.118587382999998</v>
      </c>
      <c r="DH45" s="31">
        <v>35.383338621999997</v>
      </c>
      <c r="DI45" s="31">
        <v>15.785979966000001</v>
      </c>
      <c r="DJ45" s="31">
        <v>14.623210596</v>
      </c>
      <c r="DK45" s="31">
        <v>11.153270747999999</v>
      </c>
      <c r="DL45" s="31">
        <v>17.927135302</v>
      </c>
      <c r="DM45" s="31">
        <v>38.518974217999997</v>
      </c>
      <c r="DN45" s="31">
        <v>39.759797610999996</v>
      </c>
      <c r="DO45" s="31">
        <v>11.236642564</v>
      </c>
      <c r="DP45" s="31">
        <v>8.3208296219999998</v>
      </c>
      <c r="DQ45" s="31">
        <v>24.541663769000003</v>
      </c>
      <c r="DR45" s="31">
        <v>19.780640078000001</v>
      </c>
      <c r="DS45" s="31">
        <v>7.6766350189999999</v>
      </c>
      <c r="DT45" s="31">
        <v>62.770817612999991</v>
      </c>
      <c r="DU45" s="31">
        <v>13.574423742</v>
      </c>
      <c r="DV45" s="31">
        <v>20.54171535</v>
      </c>
      <c r="DW45" s="31">
        <v>16.887773461000002</v>
      </c>
      <c r="DX45" s="31">
        <v>74.104171454999999</v>
      </c>
      <c r="DY45" s="31">
        <v>18.925449558</v>
      </c>
      <c r="DZ45" s="31">
        <v>72.173999641000009</v>
      </c>
      <c r="EA45" s="31">
        <v>14.606044358</v>
      </c>
      <c r="EB45" s="31">
        <v>28.111498447000002</v>
      </c>
      <c r="EC45" s="31">
        <v>66.868354703000008</v>
      </c>
      <c r="ED45" s="31">
        <v>70.994051287999994</v>
      </c>
      <c r="EE45" s="31">
        <v>17.397867418999997</v>
      </c>
      <c r="EF45" s="31">
        <v>69.097013524999994</v>
      </c>
      <c r="EG45" s="31">
        <v>14.260567279</v>
      </c>
      <c r="EH45" s="31">
        <v>27.728664319</v>
      </c>
      <c r="EI45" s="31">
        <v>25.340339022999999</v>
      </c>
      <c r="EJ45" s="31">
        <v>71.502778395999997</v>
      </c>
      <c r="EK45" s="31">
        <v>54.139735023</v>
      </c>
      <c r="EL45" s="31">
        <v>66.953650913000004</v>
      </c>
      <c r="EM45" s="31">
        <v>35.396357498</v>
      </c>
      <c r="EN45" s="31">
        <v>16.076906475999998</v>
      </c>
      <c r="EO45" s="31">
        <v>57.824224169999994</v>
      </c>
      <c r="EP45" s="31">
        <v>58.307220506</v>
      </c>
      <c r="EQ45" s="31">
        <v>196.113979312</v>
      </c>
      <c r="ER45" s="31">
        <v>66.228400985000007</v>
      </c>
      <c r="ES45" s="31">
        <v>15.743442071</v>
      </c>
      <c r="ET45" s="31">
        <v>32.079378284000001</v>
      </c>
      <c r="EU45" s="31">
        <v>25.461571223</v>
      </c>
      <c r="EV45" s="31">
        <v>139.767127453</v>
      </c>
      <c r="EW45" s="31">
        <v>208.11814463200002</v>
      </c>
      <c r="EX45" s="31">
        <v>60.784454132999997</v>
      </c>
      <c r="EY45" s="31">
        <v>18.725483708999999</v>
      </c>
      <c r="EZ45" s="31">
        <v>43.841144234000005</v>
      </c>
      <c r="FA45" s="31">
        <v>28.180372777999999</v>
      </c>
      <c r="FB45" s="32">
        <v>335.84208395999997</v>
      </c>
      <c r="FC45" s="32">
        <v>41.321143781000004</v>
      </c>
      <c r="FD45" s="32">
        <v>59.233254418999998</v>
      </c>
      <c r="FE45" s="32">
        <v>22.770598943</v>
      </c>
      <c r="FF45" s="32">
        <v>63.103499092999996</v>
      </c>
      <c r="FG45" s="32">
        <v>11.415238760999999</v>
      </c>
      <c r="FH45" s="32">
        <v>323.09803095500001</v>
      </c>
      <c r="FI45" s="32">
        <v>64.470358155</v>
      </c>
      <c r="FJ45" s="32">
        <v>48.008867545000001</v>
      </c>
      <c r="FK45" s="32">
        <v>134.51157997199999</v>
      </c>
      <c r="FL45" s="32">
        <v>21.20064571</v>
      </c>
      <c r="FM45" s="32">
        <v>26.468198454000003</v>
      </c>
      <c r="FN45" s="32">
        <v>317.926286667</v>
      </c>
      <c r="FO45" s="32">
        <v>36.997612087</v>
      </c>
      <c r="FP45" s="32">
        <v>46.613511115000001</v>
      </c>
      <c r="FQ45" s="32">
        <v>113.75139199799999</v>
      </c>
      <c r="FR45" s="32">
        <v>52.878476325000001</v>
      </c>
      <c r="FS45" s="32">
        <v>17.810227117</v>
      </c>
      <c r="FT45" s="32">
        <v>150.04371167100001</v>
      </c>
      <c r="FU45" s="32">
        <v>197.76888935700001</v>
      </c>
      <c r="FV45" s="32">
        <v>117.17878573299998</v>
      </c>
      <c r="FW45" s="32">
        <v>124.43561802500001</v>
      </c>
      <c r="FX45" s="32">
        <v>71.918462309000006</v>
      </c>
      <c r="FY45" s="32">
        <v>29.043994151</v>
      </c>
      <c r="FZ45" s="32">
        <v>150.84025935300002</v>
      </c>
      <c r="GA45" s="32">
        <v>189.55134016899999</v>
      </c>
      <c r="GB45" s="27">
        <v>112.22667848099999</v>
      </c>
      <c r="GC45" s="27">
        <v>144.79590694199999</v>
      </c>
      <c r="GD45" s="27">
        <v>72.321866960999998</v>
      </c>
      <c r="GE45" s="27">
        <v>15.027948557</v>
      </c>
      <c r="GF45" s="27">
        <v>148.36506258</v>
      </c>
      <c r="GG45" s="27">
        <v>194.74704125900001</v>
      </c>
      <c r="GH45" s="27">
        <v>211.68874921300002</v>
      </c>
      <c r="GI45" s="27">
        <v>150.37004557200001</v>
      </c>
      <c r="GJ45" s="27">
        <v>120.16899232599999</v>
      </c>
      <c r="GK45" s="27">
        <v>39.377769686000001</v>
      </c>
      <c r="GL45" s="28">
        <v>135.71840630299999</v>
      </c>
      <c r="GM45" s="28">
        <v>202.30891729500001</v>
      </c>
      <c r="GN45" s="28">
        <v>202.67712963699998</v>
      </c>
      <c r="GO45" s="28">
        <v>167.74711762999999</v>
      </c>
      <c r="GP45" s="28">
        <v>171.50266533799999</v>
      </c>
      <c r="GQ45" s="28">
        <v>23.951952265999999</v>
      </c>
      <c r="GR45" s="28">
        <v>141.54476723300002</v>
      </c>
      <c r="GS45" s="28">
        <v>296.29074526099998</v>
      </c>
      <c r="GT45" s="28">
        <v>265.68810881600001</v>
      </c>
      <c r="GU45" s="28">
        <v>208.18718309600001</v>
      </c>
      <c r="GV45" s="28">
        <v>120.20753763699999</v>
      </c>
      <c r="GW45" s="28">
        <v>25.740211659</v>
      </c>
      <c r="GX45" s="28">
        <v>135.35211587500001</v>
      </c>
      <c r="GY45" s="28">
        <v>317.80527714399994</v>
      </c>
      <c r="GZ45" s="28">
        <v>331.74613227099996</v>
      </c>
      <c r="HA45" s="28">
        <v>168.46883947400002</v>
      </c>
      <c r="HB45" s="28">
        <v>166.09026483700001</v>
      </c>
      <c r="HC45" s="28">
        <v>26.587952999000002</v>
      </c>
      <c r="HD45" s="28">
        <v>138.21269477999999</v>
      </c>
    </row>
    <row r="46" spans="1:212" x14ac:dyDescent="0.25">
      <c r="A46" s="33" t="s">
        <v>42</v>
      </c>
      <c r="B46" s="1">
        <v>76.088478946000009</v>
      </c>
      <c r="C46" s="1">
        <v>19.777979017</v>
      </c>
      <c r="D46" s="1">
        <v>30.446925726</v>
      </c>
      <c r="E46" s="1">
        <v>14.248810735999999</v>
      </c>
      <c r="F46" s="1">
        <v>22.64939875</v>
      </c>
      <c r="G46" s="1">
        <v>46.276714636999998</v>
      </c>
      <c r="H46" s="1">
        <v>66.137600137999996</v>
      </c>
      <c r="I46" s="1">
        <v>20.887231411000002</v>
      </c>
      <c r="J46" s="1">
        <v>2.021938778</v>
      </c>
      <c r="K46" s="1">
        <v>15.239573729</v>
      </c>
      <c r="L46" s="1">
        <v>42.613826043000003</v>
      </c>
      <c r="M46" s="1">
        <v>64.803706038000001</v>
      </c>
      <c r="N46" s="1">
        <v>26.358134066999998</v>
      </c>
      <c r="O46" s="1">
        <v>49.296783963000003</v>
      </c>
      <c r="P46" s="1">
        <v>38.533497961999998</v>
      </c>
      <c r="Q46" s="1">
        <v>21.095138304999999</v>
      </c>
      <c r="R46" s="1">
        <v>14.916563404</v>
      </c>
      <c r="S46" s="1">
        <v>48.289469609999998</v>
      </c>
      <c r="T46" s="1">
        <v>49.277734795999997</v>
      </c>
      <c r="U46" s="1">
        <v>26.137171410000001</v>
      </c>
      <c r="V46" s="1">
        <v>27.566205033999999</v>
      </c>
      <c r="W46" s="1">
        <v>16.241634427000001</v>
      </c>
      <c r="X46" s="1">
        <v>36.042276458000003</v>
      </c>
      <c r="Y46" s="1">
        <v>52.748802996999999</v>
      </c>
      <c r="Z46" s="1">
        <v>68.347265024999999</v>
      </c>
      <c r="AA46" s="1">
        <v>24.916740925999999</v>
      </c>
      <c r="AB46" s="1">
        <v>29.92204405</v>
      </c>
      <c r="AC46" s="1">
        <v>46.436782916999995</v>
      </c>
      <c r="AD46" s="1">
        <v>19.774971223000001</v>
      </c>
      <c r="AE46" s="1">
        <v>39.678707319000004</v>
      </c>
      <c r="AF46" s="1">
        <v>77.994661995000001</v>
      </c>
      <c r="AG46" s="1">
        <v>22.334591757999998</v>
      </c>
      <c r="AH46" s="1">
        <v>35.483210396000004</v>
      </c>
      <c r="AI46" s="1">
        <v>29.194823579000001</v>
      </c>
      <c r="AJ46" s="1">
        <v>24.196373189999999</v>
      </c>
      <c r="AK46" s="1">
        <v>37.678720638999998</v>
      </c>
      <c r="AL46" s="1">
        <v>92.1555623</v>
      </c>
      <c r="AM46" s="1">
        <v>24.567408092000001</v>
      </c>
      <c r="AN46" s="1">
        <v>27.312788130000001</v>
      </c>
      <c r="AO46" s="1">
        <v>32.729012734999998</v>
      </c>
      <c r="AP46" s="1">
        <v>21.291658528999999</v>
      </c>
      <c r="AQ46" s="1">
        <v>40.220152777000003</v>
      </c>
      <c r="AR46" s="1">
        <v>85.892296176000002</v>
      </c>
      <c r="AS46" s="1">
        <v>22.912148883999997</v>
      </c>
      <c r="AT46" s="1">
        <v>35.926548820000001</v>
      </c>
      <c r="AU46" s="1">
        <v>27.832765029999997</v>
      </c>
      <c r="AV46" s="1">
        <v>16.847695157999997</v>
      </c>
      <c r="AW46" s="1">
        <v>34.96844377</v>
      </c>
      <c r="AX46" s="1">
        <v>92.886776473000012</v>
      </c>
      <c r="AY46" s="1">
        <v>23.529761198999999</v>
      </c>
      <c r="AZ46" s="1">
        <v>29.805139292</v>
      </c>
      <c r="BA46" s="1">
        <v>29.783755532000001</v>
      </c>
      <c r="BB46" s="1">
        <v>31.694003187</v>
      </c>
      <c r="BC46" s="1">
        <v>20.425693170999999</v>
      </c>
      <c r="BD46" s="1">
        <v>86.495637647999999</v>
      </c>
      <c r="BE46" s="1">
        <v>29.522937329000001</v>
      </c>
      <c r="BF46" s="1">
        <v>26.641866346</v>
      </c>
      <c r="BG46" s="1">
        <v>29.416338006</v>
      </c>
      <c r="BH46" s="1">
        <v>41.482645552000001</v>
      </c>
      <c r="BI46" s="1">
        <v>-0.15110721199999999</v>
      </c>
      <c r="BJ46" s="1">
        <v>78.725258451999991</v>
      </c>
      <c r="BK46" s="1">
        <v>19.543100298000002</v>
      </c>
      <c r="BL46" s="1">
        <v>37.267208786000005</v>
      </c>
      <c r="BM46" s="1">
        <v>27.003262370000002</v>
      </c>
      <c r="BN46" s="1">
        <v>8.2774919019999995</v>
      </c>
      <c r="BO46" s="1">
        <v>30.642420214999998</v>
      </c>
      <c r="BP46" s="1">
        <v>42.062936616999998</v>
      </c>
      <c r="BQ46" s="1">
        <v>17.218240053000002</v>
      </c>
      <c r="BR46" s="1">
        <v>27.639764993</v>
      </c>
      <c r="BS46" s="1">
        <v>16.506212436000002</v>
      </c>
      <c r="BT46" s="1">
        <v>19.869457207</v>
      </c>
      <c r="BU46" s="1">
        <v>25.158875763000001</v>
      </c>
      <c r="BV46" s="1">
        <v>53.962962777999998</v>
      </c>
      <c r="BW46" s="1">
        <v>17.980856124000002</v>
      </c>
      <c r="BX46" s="1">
        <v>33.388431787000002</v>
      </c>
      <c r="BY46" s="1">
        <v>25.307838092000001</v>
      </c>
      <c r="BZ46" s="1">
        <v>13.78706934</v>
      </c>
      <c r="CA46" s="1">
        <v>24.875162415999998</v>
      </c>
      <c r="CB46" s="1">
        <v>35.436344349999999</v>
      </c>
      <c r="CC46" s="1">
        <v>17.236286786000001</v>
      </c>
      <c r="CD46" s="1">
        <v>37.595347234000002</v>
      </c>
      <c r="CE46" s="1">
        <v>16.806824895999998</v>
      </c>
      <c r="CF46" s="1">
        <v>11.030099492</v>
      </c>
      <c r="CG46" s="1">
        <v>47.020098330000003</v>
      </c>
      <c r="CH46" s="1">
        <v>4.3521372180000002</v>
      </c>
      <c r="CI46" s="1">
        <v>18.946155934</v>
      </c>
      <c r="CJ46" s="1">
        <v>40.891173222999996</v>
      </c>
      <c r="CK46" s="1">
        <v>14.714246821000001</v>
      </c>
      <c r="CL46" s="1">
        <v>8.6745688480000016</v>
      </c>
      <c r="CM46" s="1">
        <v>14.736985611</v>
      </c>
      <c r="CN46" s="1">
        <v>20.188809864</v>
      </c>
      <c r="CO46" s="1">
        <v>32.179884596999997</v>
      </c>
      <c r="CP46" s="1">
        <v>25.487800628000002</v>
      </c>
      <c r="CQ46" s="1">
        <v>16.066265379000001</v>
      </c>
      <c r="CR46" s="1">
        <v>13.016869452000002</v>
      </c>
      <c r="CS46" s="1">
        <v>25.006389694000003</v>
      </c>
      <c r="CT46" s="1">
        <v>14.299350767</v>
      </c>
      <c r="CU46" s="1">
        <v>30.948203034999999</v>
      </c>
      <c r="CV46" s="1">
        <v>23.497103038000002</v>
      </c>
      <c r="CW46" s="1">
        <v>14.553404127</v>
      </c>
      <c r="CX46" s="1">
        <v>21.535081096000003</v>
      </c>
      <c r="CY46" s="1">
        <v>1.164486546</v>
      </c>
      <c r="CZ46" s="1">
        <v>17.472502975000001</v>
      </c>
      <c r="DA46" s="1">
        <v>43.259769046999999</v>
      </c>
      <c r="DB46" s="1">
        <v>7.6814615759999993</v>
      </c>
      <c r="DC46" s="1">
        <v>7.5531059459999996</v>
      </c>
      <c r="DD46" s="1">
        <v>6.6870254280000001</v>
      </c>
      <c r="DE46" s="1">
        <v>24.075755176999998</v>
      </c>
      <c r="DF46" s="1">
        <v>10.795707879</v>
      </c>
      <c r="DG46" s="1">
        <v>31.118587382999998</v>
      </c>
      <c r="DH46" s="1">
        <v>17.984814034999999</v>
      </c>
      <c r="DI46" s="1">
        <v>15.741225866000001</v>
      </c>
      <c r="DJ46" s="1">
        <v>10.443820970000001</v>
      </c>
      <c r="DK46" s="1">
        <v>9.5978283409999996</v>
      </c>
      <c r="DL46" s="1">
        <v>17.927135302</v>
      </c>
      <c r="DM46" s="1">
        <v>38.505632315</v>
      </c>
      <c r="DN46" s="1">
        <v>12.446714648999999</v>
      </c>
      <c r="DO46" s="1">
        <v>5.9952497600000001</v>
      </c>
      <c r="DP46" s="1">
        <v>8.1588182239999991</v>
      </c>
      <c r="DQ46" s="1">
        <v>22.246758934000002</v>
      </c>
      <c r="DR46" s="1">
        <v>10.393274259</v>
      </c>
      <c r="DS46" s="1">
        <v>7.6766350189999999</v>
      </c>
      <c r="DT46" s="1">
        <v>28.746580067</v>
      </c>
      <c r="DU46" s="1">
        <v>10.293574198</v>
      </c>
      <c r="DV46" s="1">
        <v>10.663384168</v>
      </c>
      <c r="DW46" s="1">
        <v>15.331757159</v>
      </c>
      <c r="DX46" s="1">
        <v>64.727829774</v>
      </c>
      <c r="DY46" s="1">
        <v>18.925449558</v>
      </c>
      <c r="DZ46" s="1">
        <v>20.039441258</v>
      </c>
      <c r="EA46" s="1">
        <v>11.320450824</v>
      </c>
      <c r="EB46" s="1">
        <v>14.1808645</v>
      </c>
      <c r="EC46" s="1">
        <v>18.446110840000003</v>
      </c>
      <c r="ED46" s="1">
        <v>61.606685468999999</v>
      </c>
      <c r="EE46" s="1">
        <v>17.397867418999997</v>
      </c>
      <c r="EF46" s="1">
        <v>18.559632159</v>
      </c>
      <c r="EG46" s="1">
        <v>11.004317279</v>
      </c>
      <c r="EH46" s="1">
        <v>18.351037889000001</v>
      </c>
      <c r="EI46" s="1">
        <v>12.916792959</v>
      </c>
      <c r="EJ46" s="1">
        <v>59.592590139000002</v>
      </c>
      <c r="EK46" s="1">
        <v>15.211980449999999</v>
      </c>
      <c r="EL46" s="1">
        <v>18.796133602999998</v>
      </c>
      <c r="EM46" s="1">
        <v>24.997578775000001</v>
      </c>
      <c r="EN46" s="1">
        <v>7.0991915829999996</v>
      </c>
      <c r="EO46" s="1">
        <v>17.982229571000001</v>
      </c>
      <c r="EP46" s="1">
        <v>58.307220506</v>
      </c>
      <c r="EQ46" s="1">
        <v>159.92412931199999</v>
      </c>
      <c r="ER46" s="1">
        <v>18.876722449000003</v>
      </c>
      <c r="ES46" s="1">
        <v>12.441411165</v>
      </c>
      <c r="ET46" s="1">
        <v>24.319250428</v>
      </c>
      <c r="EU46" s="1">
        <v>12.533274507</v>
      </c>
      <c r="EV46" s="1">
        <v>103.13370129899999</v>
      </c>
      <c r="EW46" s="1">
        <v>171.92829463200002</v>
      </c>
      <c r="EX46" s="1">
        <v>22.440171937999999</v>
      </c>
      <c r="EY46" s="1">
        <v>14.979530073999999</v>
      </c>
      <c r="EZ46" s="1">
        <v>35.733187804000003</v>
      </c>
      <c r="FA46" s="1">
        <v>10.471615963</v>
      </c>
      <c r="FB46" s="1">
        <v>306.15916345999995</v>
      </c>
      <c r="FC46" s="1">
        <v>5.1312937810000001</v>
      </c>
      <c r="FD46" s="1">
        <v>23.769017771999998</v>
      </c>
      <c r="FE46" s="1">
        <v>20.134603571</v>
      </c>
      <c r="FF46" s="1">
        <v>44.587755584</v>
      </c>
      <c r="FG46" s="1">
        <v>9.7688764050000003</v>
      </c>
      <c r="FH46" s="1">
        <v>282.36737619199999</v>
      </c>
      <c r="FI46" s="1">
        <v>32.554925351999998</v>
      </c>
      <c r="FJ46" s="1">
        <v>23.767123628</v>
      </c>
      <c r="FK46" s="1">
        <v>131.868002647</v>
      </c>
      <c r="FL46" s="1">
        <v>12.363726719000001</v>
      </c>
      <c r="FM46" s="1">
        <v>9.5991821609999999</v>
      </c>
      <c r="FN46" s="1">
        <v>291.31765923500001</v>
      </c>
      <c r="FO46" s="1">
        <v>5.09946389</v>
      </c>
      <c r="FP46" s="1">
        <v>26.285483273000001</v>
      </c>
      <c r="FQ46" s="1">
        <v>111.31637601199999</v>
      </c>
      <c r="FR46" s="1">
        <v>47.853563498</v>
      </c>
      <c r="FS46" s="1">
        <v>11.147170101</v>
      </c>
      <c r="FT46" s="1">
        <v>109.718072449</v>
      </c>
      <c r="FU46" s="1">
        <v>182.415137343</v>
      </c>
      <c r="FV46" s="1">
        <v>100.71085874799999</v>
      </c>
      <c r="FW46" s="1">
        <v>122.09561802500001</v>
      </c>
      <c r="FX46" s="1">
        <v>54.124673881</v>
      </c>
      <c r="FY46" s="1">
        <v>17.066129354000001</v>
      </c>
      <c r="FZ46" s="1">
        <v>110.92223192100001</v>
      </c>
      <c r="GA46" s="1">
        <v>174.30129578799998</v>
      </c>
      <c r="GB46" s="8">
        <v>101.118588995</v>
      </c>
      <c r="GC46" s="8">
        <v>124.44378256399999</v>
      </c>
      <c r="GD46" s="8">
        <v>59.406196096000002</v>
      </c>
      <c r="GE46" s="8">
        <v>10.825020336</v>
      </c>
      <c r="GF46" s="8">
        <v>111.861242108</v>
      </c>
      <c r="GG46" s="8">
        <v>185.69410464000001</v>
      </c>
      <c r="GH46" s="8">
        <v>207.27702584300002</v>
      </c>
      <c r="GI46" s="8">
        <v>150.216973852</v>
      </c>
      <c r="GJ46" s="8">
        <v>81.892704654999989</v>
      </c>
      <c r="GK46" s="8">
        <v>16.403285467</v>
      </c>
      <c r="GL46" s="9">
        <v>113.099278871</v>
      </c>
      <c r="GM46" s="9">
        <v>193.342403703</v>
      </c>
      <c r="GN46" s="9">
        <v>198.88434020499997</v>
      </c>
      <c r="GO46" s="9">
        <v>162.45447575899999</v>
      </c>
      <c r="GP46" s="9">
        <v>125.133426395</v>
      </c>
      <c r="GQ46" s="9">
        <v>13.259534938</v>
      </c>
      <c r="GR46" s="9">
        <v>113.976322706</v>
      </c>
      <c r="GS46" s="9">
        <v>287.254784148</v>
      </c>
      <c r="GT46" s="9">
        <v>261.81030897099998</v>
      </c>
      <c r="GU46" s="9">
        <v>164.45552259600001</v>
      </c>
      <c r="GV46" s="9">
        <v>107.30124033099999</v>
      </c>
      <c r="GW46" s="9">
        <v>5.2088888349999998</v>
      </c>
      <c r="GX46" s="9">
        <v>121.062899402</v>
      </c>
      <c r="GY46" s="9">
        <v>303.65326462999997</v>
      </c>
      <c r="GZ46" s="9">
        <v>329.92986420299997</v>
      </c>
      <c r="HA46" s="9">
        <v>160.50858897400002</v>
      </c>
      <c r="HB46" s="9">
        <v>112.408354837</v>
      </c>
      <c r="HC46" s="9">
        <v>11.310839103000001</v>
      </c>
      <c r="HD46" s="9">
        <v>126.872863438</v>
      </c>
    </row>
    <row r="47" spans="1:212" x14ac:dyDescent="0.25">
      <c r="A47" s="33" t="s">
        <v>43</v>
      </c>
      <c r="B47" s="1">
        <v>0.36578649800000002</v>
      </c>
      <c r="C47" s="1">
        <v>2.8984513989999998</v>
      </c>
      <c r="D47" s="1">
        <v>1.8426203029999999</v>
      </c>
      <c r="E47" s="1">
        <v>2.181940897</v>
      </c>
      <c r="F47" s="1">
        <v>7.4578085430000005</v>
      </c>
      <c r="G47" s="1">
        <v>12.203503446999999</v>
      </c>
      <c r="H47" s="1">
        <v>13.859060648</v>
      </c>
      <c r="I47" s="1">
        <v>0.87416105200000005</v>
      </c>
      <c r="J47" s="1">
        <v>0.25247481500000002</v>
      </c>
      <c r="K47" s="1">
        <v>3.3730925040000002</v>
      </c>
      <c r="L47" s="1">
        <v>7.0691719500000003</v>
      </c>
      <c r="M47" s="1">
        <v>5.2623806160000006</v>
      </c>
      <c r="N47" s="1">
        <v>0</v>
      </c>
      <c r="O47" s="1">
        <v>0</v>
      </c>
      <c r="P47" s="1">
        <v>0.28499999999999998</v>
      </c>
      <c r="Q47" s="1">
        <v>0</v>
      </c>
      <c r="R47" s="1">
        <v>7.9984453340000004</v>
      </c>
      <c r="S47" s="1">
        <v>8.9507374359999989</v>
      </c>
      <c r="T47" s="1">
        <v>0.49215109699999998</v>
      </c>
      <c r="U47" s="1">
        <v>27.783860783000002</v>
      </c>
      <c r="V47" s="1">
        <v>0</v>
      </c>
      <c r="W47" s="1">
        <v>8.4934272740000001</v>
      </c>
      <c r="X47" s="1">
        <v>3.8411967890000001</v>
      </c>
      <c r="Y47" s="1">
        <v>9.8898608600000006</v>
      </c>
      <c r="Z47" s="1">
        <v>0</v>
      </c>
      <c r="AA47" s="1">
        <v>8.2788704559999999</v>
      </c>
      <c r="AB47" s="1">
        <v>0.09</v>
      </c>
      <c r="AC47" s="1">
        <v>31.281939346999998</v>
      </c>
      <c r="AD47" s="1">
        <v>6.0397501819999997</v>
      </c>
      <c r="AE47" s="1">
        <v>0</v>
      </c>
      <c r="AF47" s="1">
        <v>3.6738836429999999</v>
      </c>
      <c r="AG47" s="1">
        <v>4.4841896100000005</v>
      </c>
      <c r="AH47" s="1">
        <v>3.4122732</v>
      </c>
      <c r="AI47" s="1">
        <v>0</v>
      </c>
      <c r="AJ47" s="1">
        <v>12.292619326000001</v>
      </c>
      <c r="AK47" s="1">
        <v>14.178692093</v>
      </c>
      <c r="AL47" s="1">
        <v>3.5843526059999999</v>
      </c>
      <c r="AM47" s="1">
        <v>1.2107794999999999E-2</v>
      </c>
      <c r="AN47" s="1">
        <v>9.7259338169999996</v>
      </c>
      <c r="AO47" s="1">
        <v>7.6751717689999994</v>
      </c>
      <c r="AP47" s="1">
        <v>0</v>
      </c>
      <c r="AQ47" s="1">
        <v>4.3072355580000004</v>
      </c>
      <c r="AR47" s="1">
        <v>1.7</v>
      </c>
      <c r="AS47" s="1">
        <v>0</v>
      </c>
      <c r="AT47" s="1">
        <v>6.9040514829999999</v>
      </c>
      <c r="AU47" s="1">
        <v>6.0154374310000005</v>
      </c>
      <c r="AV47" s="1">
        <v>7.7464351310000001</v>
      </c>
      <c r="AW47" s="1">
        <v>5.9295859750000002</v>
      </c>
      <c r="AX47" s="1">
        <v>0</v>
      </c>
      <c r="AY47" s="1">
        <v>0</v>
      </c>
      <c r="AZ47" s="1">
        <v>7.8716460589999997</v>
      </c>
      <c r="BA47" s="1">
        <v>1.168864608</v>
      </c>
      <c r="BB47" s="1">
        <v>5.9626024500000003</v>
      </c>
      <c r="BC47" s="1">
        <v>0</v>
      </c>
      <c r="BD47" s="1">
        <v>12.777723437000001</v>
      </c>
      <c r="BE47" s="1">
        <v>6.8900265019999996</v>
      </c>
      <c r="BF47" s="1">
        <v>3.1197092409999998</v>
      </c>
      <c r="BG47" s="1">
        <v>0</v>
      </c>
      <c r="BH47" s="1">
        <v>9.4680302239999996</v>
      </c>
      <c r="BI47" s="1">
        <v>23.820821499000001</v>
      </c>
      <c r="BJ47" s="1">
        <v>0.56415486599999998</v>
      </c>
      <c r="BK47" s="1">
        <v>6.9644876999999994E-2</v>
      </c>
      <c r="BL47" s="1">
        <v>12.148289237</v>
      </c>
      <c r="BM47" s="1">
        <v>8.5892411209999988</v>
      </c>
      <c r="BN47" s="1">
        <v>3.8418685789999998</v>
      </c>
      <c r="BO47" s="1">
        <v>20.716953281999999</v>
      </c>
      <c r="BP47" s="1">
        <v>0.94935077599999995</v>
      </c>
      <c r="BQ47" s="1">
        <v>4.4176357999999999E-2</v>
      </c>
      <c r="BR47" s="1">
        <v>18.341749480999997</v>
      </c>
      <c r="BS47" s="1">
        <v>6.8097019999999999E-3</v>
      </c>
      <c r="BT47" s="1">
        <v>0.26490271599999998</v>
      </c>
      <c r="BU47" s="1">
        <v>29.695314998000001</v>
      </c>
      <c r="BV47" s="1">
        <v>1.3312213E-2</v>
      </c>
      <c r="BW47" s="1">
        <v>4.6032546000000001E-2</v>
      </c>
      <c r="BX47" s="1">
        <v>0</v>
      </c>
      <c r="BY47" s="1">
        <v>14.345469913999999</v>
      </c>
      <c r="BZ47" s="1">
        <v>0.13876274599999999</v>
      </c>
      <c r="CA47" s="1">
        <v>28.393652871999997</v>
      </c>
      <c r="CB47" s="1">
        <v>0.45787053700000002</v>
      </c>
      <c r="CC47" s="1">
        <v>3.7283283E-2</v>
      </c>
      <c r="CD47" s="1">
        <v>0.33131332400000002</v>
      </c>
      <c r="CE47" s="1">
        <v>21.087626425</v>
      </c>
      <c r="CF47" s="1">
        <v>6.5029068570000002</v>
      </c>
      <c r="CG47" s="1">
        <v>28.675012471999999</v>
      </c>
      <c r="CH47" s="1">
        <v>0</v>
      </c>
      <c r="CI47" s="1">
        <v>0</v>
      </c>
      <c r="CJ47" s="1">
        <v>13.998121991</v>
      </c>
      <c r="CK47" s="1">
        <v>0</v>
      </c>
      <c r="CL47" s="1">
        <v>23.308428070000001</v>
      </c>
      <c r="CM47" s="1">
        <v>0.52447677399999992</v>
      </c>
      <c r="CN47" s="1">
        <v>0</v>
      </c>
      <c r="CO47" s="1">
        <v>2.1845590000000002E-2</v>
      </c>
      <c r="CP47" s="1">
        <v>8.5520060529999995</v>
      </c>
      <c r="CQ47" s="1">
        <v>29.371639001999998</v>
      </c>
      <c r="CR47" s="1">
        <v>20.442659376999998</v>
      </c>
      <c r="CS47" s="1">
        <v>15.863581594999999</v>
      </c>
      <c r="CT47" s="1">
        <v>0</v>
      </c>
      <c r="CU47" s="1">
        <v>1.4099565E-2</v>
      </c>
      <c r="CV47" s="1">
        <v>27.402816035000001</v>
      </c>
      <c r="CW47" s="1">
        <v>7.4383562E-2</v>
      </c>
      <c r="CX47" s="1">
        <v>9.3392860209999995</v>
      </c>
      <c r="CY47" s="1">
        <v>1.6196640369999999</v>
      </c>
      <c r="CZ47" s="1">
        <v>0</v>
      </c>
      <c r="DA47" s="1">
        <v>5.2855590000000004E-3</v>
      </c>
      <c r="DB47" s="1">
        <v>19.279397199999998</v>
      </c>
      <c r="DC47" s="1">
        <v>0.112065804</v>
      </c>
      <c r="DD47" s="1">
        <v>4.2284345620000003</v>
      </c>
      <c r="DE47" s="1">
        <v>9.2850422450000014</v>
      </c>
      <c r="DF47" s="1">
        <v>0</v>
      </c>
      <c r="DG47" s="1">
        <v>0</v>
      </c>
      <c r="DH47" s="1">
        <v>17.398524587000001</v>
      </c>
      <c r="DI47" s="1">
        <v>4.4754099999999998E-2</v>
      </c>
      <c r="DJ47" s="1">
        <v>4.1793896259999999</v>
      </c>
      <c r="DK47" s="1">
        <v>1.5554424069999999</v>
      </c>
      <c r="DL47" s="1">
        <v>0</v>
      </c>
      <c r="DM47" s="1">
        <v>1.3341903E-2</v>
      </c>
      <c r="DN47" s="1">
        <v>27.313082961999999</v>
      </c>
      <c r="DO47" s="1">
        <v>5.2413928040000002</v>
      </c>
      <c r="DP47" s="1">
        <v>0.162011398</v>
      </c>
      <c r="DQ47" s="1">
        <v>2.2949048349999996</v>
      </c>
      <c r="DR47" s="1">
        <v>9.3873658190000011</v>
      </c>
      <c r="DS47" s="1">
        <v>0</v>
      </c>
      <c r="DT47" s="1">
        <v>34.024237545999995</v>
      </c>
      <c r="DU47" s="1">
        <v>3.2808495440000001</v>
      </c>
      <c r="DV47" s="1">
        <v>9.8783311820000002</v>
      </c>
      <c r="DW47" s="1">
        <v>1.556016302</v>
      </c>
      <c r="DX47" s="1">
        <v>9.3763416809999995</v>
      </c>
      <c r="DY47" s="1">
        <v>0</v>
      </c>
      <c r="DZ47" s="1">
        <v>52.134558383000005</v>
      </c>
      <c r="EA47" s="1">
        <v>3.2855935340000002</v>
      </c>
      <c r="EB47" s="1">
        <v>13.930633947</v>
      </c>
      <c r="EC47" s="1">
        <v>48.422243863000006</v>
      </c>
      <c r="ED47" s="1">
        <v>9.3873658190000011</v>
      </c>
      <c r="EE47" s="1">
        <v>0</v>
      </c>
      <c r="EF47" s="1">
        <v>50.537381365999998</v>
      </c>
      <c r="EG47" s="1">
        <v>3.2562500000000001</v>
      </c>
      <c r="EH47" s="1">
        <v>9.3776264299999994</v>
      </c>
      <c r="EI47" s="1">
        <v>12.423546064</v>
      </c>
      <c r="EJ47" s="1">
        <v>11.910188257</v>
      </c>
      <c r="EK47" s="1">
        <v>38.927754573000001</v>
      </c>
      <c r="EL47" s="1">
        <v>48.157517310000003</v>
      </c>
      <c r="EM47" s="1">
        <v>10.398778723</v>
      </c>
      <c r="EN47" s="1">
        <v>8.9777148929999999</v>
      </c>
      <c r="EO47" s="1">
        <v>39.841994598999996</v>
      </c>
      <c r="EP47" s="1">
        <v>0</v>
      </c>
      <c r="EQ47" s="1">
        <v>36.18985</v>
      </c>
      <c r="ER47" s="1">
        <v>47.351678536000001</v>
      </c>
      <c r="ES47" s="1">
        <v>3.3020309060000002</v>
      </c>
      <c r="ET47" s="1">
        <v>7.7601278560000004</v>
      </c>
      <c r="EU47" s="1">
        <v>12.928296716</v>
      </c>
      <c r="EV47" s="1">
        <v>36.633426153999999</v>
      </c>
      <c r="EW47" s="1">
        <v>36.18985</v>
      </c>
      <c r="EX47" s="1">
        <v>38.344282194999998</v>
      </c>
      <c r="EY47" s="1">
        <v>3.7459536349999998</v>
      </c>
      <c r="EZ47" s="1">
        <v>8.1079564299999998</v>
      </c>
      <c r="FA47" s="1">
        <v>17.708756815000001</v>
      </c>
      <c r="FB47" s="1">
        <v>29.682920500000002</v>
      </c>
      <c r="FC47" s="1">
        <v>36.18985</v>
      </c>
      <c r="FD47" s="1">
        <v>35.464236647</v>
      </c>
      <c r="FE47" s="1">
        <v>2.635995372</v>
      </c>
      <c r="FF47" s="1">
        <v>18.515743509</v>
      </c>
      <c r="FG47" s="1">
        <v>1.6463623559999998</v>
      </c>
      <c r="FH47" s="1">
        <v>40.730654762999997</v>
      </c>
      <c r="FI47" s="1">
        <v>31.915432802999998</v>
      </c>
      <c r="FJ47" s="1">
        <v>24.241743917000001</v>
      </c>
      <c r="FK47" s="1">
        <v>2.6435773250000003</v>
      </c>
      <c r="FL47" s="1">
        <v>8.8369189909999992</v>
      </c>
      <c r="FM47" s="1">
        <v>16.869016293000001</v>
      </c>
      <c r="FN47" s="1">
        <v>26.608627432000002</v>
      </c>
      <c r="FO47" s="1">
        <v>31.898148196999998</v>
      </c>
      <c r="FP47" s="1">
        <v>20.328027842000001</v>
      </c>
      <c r="FQ47" s="1">
        <v>2.4350159859999998</v>
      </c>
      <c r="FR47" s="1">
        <v>5.0249128270000005</v>
      </c>
      <c r="FS47" s="1">
        <v>6.6630570159999998</v>
      </c>
      <c r="FT47" s="1">
        <v>40.325639222</v>
      </c>
      <c r="FU47" s="1">
        <v>15.353752013999999</v>
      </c>
      <c r="FV47" s="1">
        <v>16.467926984999998</v>
      </c>
      <c r="FW47" s="1">
        <v>2.34</v>
      </c>
      <c r="FX47" s="1">
        <v>17.793788427999999</v>
      </c>
      <c r="FY47" s="1">
        <v>11.977864797000001</v>
      </c>
      <c r="FZ47" s="1">
        <v>39.918027432000002</v>
      </c>
      <c r="GA47" s="1">
        <v>15.250044381</v>
      </c>
      <c r="GB47" s="8">
        <v>11.108089486000001</v>
      </c>
      <c r="GC47" s="8">
        <v>20.352124377999999</v>
      </c>
      <c r="GD47" s="8">
        <v>12.915670864999999</v>
      </c>
      <c r="GE47" s="8">
        <v>4.2029282210000005</v>
      </c>
      <c r="GF47" s="8">
        <v>36.503820472000001</v>
      </c>
      <c r="GG47" s="8">
        <v>9.0529366190000005</v>
      </c>
      <c r="GH47" s="8">
        <v>4.4117233699999998</v>
      </c>
      <c r="GI47" s="8">
        <v>0.15307171999999999</v>
      </c>
      <c r="GJ47" s="8">
        <v>38.276287670999999</v>
      </c>
      <c r="GK47" s="8">
        <v>22.974484219000001</v>
      </c>
      <c r="GL47" s="9">
        <v>22.619127432000003</v>
      </c>
      <c r="GM47" s="9">
        <v>8.9665135920000001</v>
      </c>
      <c r="GN47" s="9">
        <v>3.7927894320000002</v>
      </c>
      <c r="GO47" s="9">
        <v>5.2926418709999998</v>
      </c>
      <c r="GP47" s="9">
        <v>46.369238942999999</v>
      </c>
      <c r="GQ47" s="9">
        <v>10.692417327999999</v>
      </c>
      <c r="GR47" s="9">
        <v>27.568444527</v>
      </c>
      <c r="GS47" s="9">
        <v>9.035961112999999</v>
      </c>
      <c r="GT47" s="9">
        <v>3.8777998450000002</v>
      </c>
      <c r="GU47" s="9">
        <v>43.731660499999997</v>
      </c>
      <c r="GV47" s="9">
        <v>12.906297306000001</v>
      </c>
      <c r="GW47" s="9">
        <v>20.531322824</v>
      </c>
      <c r="GX47" s="9">
        <v>14.289216473</v>
      </c>
      <c r="GY47" s="9">
        <v>14.152012514000001</v>
      </c>
      <c r="GZ47" s="9">
        <v>1.8162680680000001</v>
      </c>
      <c r="HA47" s="9">
        <v>7.9602504999999999</v>
      </c>
      <c r="HB47" s="9">
        <v>53.681910000000002</v>
      </c>
      <c r="HC47" s="9">
        <v>15.277113896000001</v>
      </c>
      <c r="HD47" s="9">
        <v>11.339831342</v>
      </c>
    </row>
    <row r="48" spans="1:212" hidden="1" x14ac:dyDescent="0.25">
      <c r="A48" s="15" t="s">
        <v>44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H48" s="1">
        <v>0</v>
      </c>
      <c r="CI48" s="1">
        <v>0</v>
      </c>
      <c r="CJ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T48" s="1">
        <v>0</v>
      </c>
      <c r="CU48" s="1">
        <v>0</v>
      </c>
      <c r="CV48" s="1">
        <v>0</v>
      </c>
      <c r="CW48" s="1">
        <v>0</v>
      </c>
      <c r="CX48" s="1">
        <v>0</v>
      </c>
      <c r="CY48" s="1">
        <v>0</v>
      </c>
      <c r="CZ48" s="1">
        <v>0</v>
      </c>
      <c r="DA48" s="1">
        <v>0</v>
      </c>
      <c r="DB48" s="1">
        <v>0</v>
      </c>
      <c r="DC48" s="1">
        <v>0</v>
      </c>
      <c r="DD48" s="1">
        <v>0</v>
      </c>
      <c r="DE48" s="1">
        <v>0</v>
      </c>
      <c r="DF48" s="1">
        <v>0</v>
      </c>
      <c r="DG48" s="1">
        <v>0</v>
      </c>
      <c r="DH48" s="1">
        <v>0</v>
      </c>
      <c r="DI48" s="1">
        <v>0</v>
      </c>
      <c r="DJ48" s="1">
        <v>0</v>
      </c>
      <c r="DK48" s="1">
        <v>0</v>
      </c>
      <c r="DL48" s="1">
        <v>0</v>
      </c>
      <c r="DM48" s="1">
        <v>0</v>
      </c>
      <c r="DN48" s="1">
        <v>0</v>
      </c>
      <c r="DO48" s="1">
        <v>0</v>
      </c>
      <c r="DP48" s="1">
        <v>0</v>
      </c>
      <c r="DQ48" s="1">
        <v>0</v>
      </c>
      <c r="DR48" s="1">
        <v>0</v>
      </c>
      <c r="DS48" s="1">
        <v>0</v>
      </c>
      <c r="DT48" s="1">
        <v>0</v>
      </c>
      <c r="DU48" s="1">
        <v>0</v>
      </c>
      <c r="DV48" s="1">
        <v>0</v>
      </c>
      <c r="DW48" s="1">
        <v>0</v>
      </c>
      <c r="DX48" s="1">
        <v>0</v>
      </c>
      <c r="DY48" s="1">
        <v>0</v>
      </c>
      <c r="DZ48" s="1">
        <v>0</v>
      </c>
      <c r="EA48" s="1">
        <v>0</v>
      </c>
      <c r="EB48" s="1">
        <v>0</v>
      </c>
      <c r="EC48" s="1">
        <v>0</v>
      </c>
      <c r="ED48" s="1">
        <v>0</v>
      </c>
      <c r="EE48" s="1">
        <v>0</v>
      </c>
      <c r="EF48" s="1">
        <v>0</v>
      </c>
      <c r="EG48" s="1">
        <v>0</v>
      </c>
      <c r="EH48" s="1">
        <v>0</v>
      </c>
      <c r="EI48" s="1">
        <v>0</v>
      </c>
      <c r="EJ48" s="1">
        <v>0</v>
      </c>
      <c r="EK48" s="1">
        <v>0</v>
      </c>
      <c r="EL48" s="1">
        <v>0</v>
      </c>
      <c r="EM48" s="1">
        <v>0</v>
      </c>
      <c r="EN48" s="1">
        <v>0</v>
      </c>
      <c r="EO48" s="1">
        <v>0</v>
      </c>
      <c r="EP48" s="1">
        <v>0</v>
      </c>
      <c r="EQ48" s="1">
        <v>0</v>
      </c>
      <c r="ER48" s="1">
        <v>0</v>
      </c>
      <c r="ES48" s="1">
        <v>0</v>
      </c>
      <c r="ET48" s="1">
        <v>0</v>
      </c>
      <c r="EU48" s="1">
        <v>0</v>
      </c>
      <c r="EV48" s="1">
        <v>0</v>
      </c>
      <c r="EW48" s="1">
        <v>0</v>
      </c>
      <c r="EX48" s="1">
        <v>0</v>
      </c>
      <c r="EY48" s="1">
        <v>0</v>
      </c>
      <c r="EZ48" s="1">
        <v>0</v>
      </c>
      <c r="FA48" s="1">
        <v>0</v>
      </c>
      <c r="FB48" s="1">
        <v>0</v>
      </c>
      <c r="FC48" s="1">
        <v>0</v>
      </c>
      <c r="FD48" s="1">
        <v>0</v>
      </c>
      <c r="FE48" s="1">
        <v>0</v>
      </c>
      <c r="FF48" s="1">
        <v>0</v>
      </c>
      <c r="FG48" s="1">
        <v>0</v>
      </c>
      <c r="FH48" s="1">
        <v>0</v>
      </c>
      <c r="FI48" s="1">
        <v>0</v>
      </c>
      <c r="FJ48" s="1">
        <v>0</v>
      </c>
      <c r="FK48" s="1">
        <v>0</v>
      </c>
      <c r="FL48" s="1">
        <v>0</v>
      </c>
      <c r="FM48" s="1">
        <v>0</v>
      </c>
      <c r="FN48" s="1">
        <v>0</v>
      </c>
      <c r="FO48" s="1">
        <v>0</v>
      </c>
      <c r="FP48" s="1">
        <v>0</v>
      </c>
      <c r="FQ48" s="1">
        <v>0</v>
      </c>
      <c r="FR48" s="1">
        <v>0</v>
      </c>
      <c r="FS48" s="1">
        <v>0</v>
      </c>
      <c r="FT48" s="1">
        <v>0</v>
      </c>
      <c r="FU48" s="1">
        <v>0</v>
      </c>
      <c r="FV48" s="1">
        <v>0</v>
      </c>
      <c r="FW48" s="1">
        <v>0</v>
      </c>
      <c r="FX48" s="1">
        <v>0</v>
      </c>
      <c r="FY48" s="1">
        <v>0</v>
      </c>
      <c r="FZ48" s="1">
        <v>0</v>
      </c>
      <c r="GA48" s="1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9">
        <v>0</v>
      </c>
      <c r="GM48" s="9">
        <v>0</v>
      </c>
      <c r="GN48" s="9">
        <v>0</v>
      </c>
      <c r="GO48" s="9">
        <v>0</v>
      </c>
      <c r="GP48" s="9">
        <v>0</v>
      </c>
      <c r="GQ48" s="9">
        <v>0</v>
      </c>
      <c r="GR48" s="9">
        <v>0</v>
      </c>
      <c r="GS48" s="9">
        <v>0</v>
      </c>
      <c r="GT48" s="9">
        <v>0</v>
      </c>
      <c r="GU48" s="9">
        <v>0</v>
      </c>
      <c r="GV48" s="9">
        <v>0</v>
      </c>
      <c r="GW48" s="9">
        <v>0</v>
      </c>
      <c r="GX48" s="9">
        <v>0</v>
      </c>
      <c r="GY48" s="9">
        <v>0</v>
      </c>
      <c r="GZ48" s="9">
        <v>0</v>
      </c>
      <c r="HA48" s="9">
        <v>0</v>
      </c>
      <c r="HB48" s="9">
        <v>0</v>
      </c>
      <c r="HC48" s="9">
        <v>0</v>
      </c>
      <c r="HD48" s="9">
        <v>0</v>
      </c>
    </row>
    <row r="49" spans="1:212" x14ac:dyDescent="0.25">
      <c r="A49" s="15" t="s">
        <v>6</v>
      </c>
      <c r="B49" s="1">
        <v>16.948533831999999</v>
      </c>
      <c r="C49" s="1">
        <v>20.394368132999997</v>
      </c>
      <c r="D49" s="1">
        <v>35.348987037999997</v>
      </c>
      <c r="E49" s="1">
        <v>32.908623631000005</v>
      </c>
      <c r="F49" s="1">
        <v>44.055768280999999</v>
      </c>
      <c r="G49" s="1">
        <v>49.244186841000001</v>
      </c>
      <c r="H49" s="1">
        <v>49.688204464999998</v>
      </c>
      <c r="I49" s="1">
        <v>26.217447936000003</v>
      </c>
      <c r="J49" s="1">
        <v>38.407108325999999</v>
      </c>
      <c r="K49" s="1">
        <v>53.504472591000003</v>
      </c>
      <c r="L49" s="1">
        <v>56.386418947999999</v>
      </c>
      <c r="M49" s="1">
        <v>140.81332075500001</v>
      </c>
      <c r="N49" s="1">
        <v>15.525228144000002</v>
      </c>
      <c r="O49" s="1">
        <v>24.302487460999998</v>
      </c>
      <c r="P49" s="1">
        <v>28.800872961999996</v>
      </c>
      <c r="Q49" s="1">
        <v>36.052671164000003</v>
      </c>
      <c r="R49" s="1">
        <v>51.429796720999995</v>
      </c>
      <c r="S49" s="1">
        <v>45.030755835999997</v>
      </c>
      <c r="T49" s="1">
        <v>56.519238518000002</v>
      </c>
      <c r="U49" s="1">
        <v>75.959006198000012</v>
      </c>
      <c r="V49" s="1">
        <v>69.218971386000007</v>
      </c>
      <c r="W49" s="1">
        <v>91.991798783999997</v>
      </c>
      <c r="X49" s="1">
        <v>58.136774639999999</v>
      </c>
      <c r="Y49" s="1">
        <v>137.70022418600001</v>
      </c>
      <c r="Z49" s="1">
        <v>8.2530983500000001</v>
      </c>
      <c r="AA49" s="1">
        <v>68.056514777000004</v>
      </c>
      <c r="AB49" s="1">
        <v>54.259594648999993</v>
      </c>
      <c r="AC49" s="1">
        <v>67.55992336700001</v>
      </c>
      <c r="AD49" s="1">
        <v>74.641495791000011</v>
      </c>
      <c r="AE49" s="1">
        <v>75.794565610999996</v>
      </c>
      <c r="AF49" s="1">
        <v>95.439457969000003</v>
      </c>
      <c r="AG49" s="1">
        <v>84.770226942000022</v>
      </c>
      <c r="AH49" s="1">
        <v>86.693289184999983</v>
      </c>
      <c r="AI49" s="1">
        <v>101.860255499</v>
      </c>
      <c r="AJ49" s="1">
        <v>120.467638358</v>
      </c>
      <c r="AK49" s="1">
        <v>134.88374772499998</v>
      </c>
      <c r="AL49" s="1">
        <v>24.842391468000002</v>
      </c>
      <c r="AM49" s="1">
        <v>36.557931701000001</v>
      </c>
      <c r="AN49" s="1">
        <v>60.242387827999998</v>
      </c>
      <c r="AO49" s="1">
        <v>81.273563254999999</v>
      </c>
      <c r="AP49" s="1">
        <v>80.983466334999989</v>
      </c>
      <c r="AQ49" s="1">
        <v>113.864130014</v>
      </c>
      <c r="AR49" s="1">
        <v>88.617685749999993</v>
      </c>
      <c r="AS49" s="1">
        <v>92.477829291999996</v>
      </c>
      <c r="AT49" s="1">
        <v>112.046044952</v>
      </c>
      <c r="AU49" s="1">
        <v>83.281230261000005</v>
      </c>
      <c r="AV49" s="1">
        <v>70.032494661000001</v>
      </c>
      <c r="AW49" s="1">
        <v>271.01056955799999</v>
      </c>
      <c r="AX49" s="1">
        <v>26.072562599999998</v>
      </c>
      <c r="AY49" s="1">
        <v>58.804678139000004</v>
      </c>
      <c r="AZ49" s="1">
        <v>76.981805264000002</v>
      </c>
      <c r="BA49" s="1">
        <v>75.847540413000004</v>
      </c>
      <c r="BB49" s="1">
        <v>96.035936640000003</v>
      </c>
      <c r="BC49" s="1">
        <v>92.225887829000001</v>
      </c>
      <c r="BD49" s="1">
        <v>108.953574194</v>
      </c>
      <c r="BE49" s="1">
        <v>130.15392419200001</v>
      </c>
      <c r="BF49" s="1">
        <v>112.404600065</v>
      </c>
      <c r="BG49" s="1">
        <v>124.82079412300001</v>
      </c>
      <c r="BH49" s="1">
        <v>144.18320740500002</v>
      </c>
      <c r="BI49" s="1">
        <v>226.53153421300001</v>
      </c>
      <c r="BJ49" s="1">
        <v>37.384915192999998</v>
      </c>
      <c r="BK49" s="1">
        <v>111.50272481399999</v>
      </c>
      <c r="BL49" s="1">
        <v>135.91585269100003</v>
      </c>
      <c r="BM49" s="1">
        <v>156.952720535</v>
      </c>
      <c r="BN49" s="1">
        <v>87.694756731999988</v>
      </c>
      <c r="BO49" s="1">
        <v>102.06744179899999</v>
      </c>
      <c r="BP49" s="1">
        <v>113.56412853800001</v>
      </c>
      <c r="BQ49" s="1">
        <v>85.055431069000008</v>
      </c>
      <c r="BR49" s="1">
        <v>125.062600217</v>
      </c>
      <c r="BS49" s="1">
        <v>106.16197482100002</v>
      </c>
      <c r="BT49" s="1">
        <v>114.50930517799999</v>
      </c>
      <c r="BU49" s="1">
        <v>277.38971373599998</v>
      </c>
      <c r="BV49" s="1">
        <v>41.554823604999996</v>
      </c>
      <c r="BW49" s="1">
        <v>93.600041812000015</v>
      </c>
      <c r="BX49" s="1">
        <v>203.18893411600001</v>
      </c>
      <c r="BY49" s="1">
        <v>142.18233474600001</v>
      </c>
      <c r="BZ49" s="1">
        <v>143.92570063800002</v>
      </c>
      <c r="CA49" s="1">
        <v>144.30582470300001</v>
      </c>
      <c r="CB49" s="1">
        <v>146.65849052900001</v>
      </c>
      <c r="CC49" s="1">
        <v>158.96141284299998</v>
      </c>
      <c r="CD49" s="1">
        <v>168.44981281999998</v>
      </c>
      <c r="CE49" s="1">
        <v>263.04619725600003</v>
      </c>
      <c r="CF49" s="1">
        <v>190.86915646599999</v>
      </c>
      <c r="CG49" s="1">
        <v>366.07967651399997</v>
      </c>
      <c r="CH49" s="1">
        <v>45.020723035000003</v>
      </c>
      <c r="CI49" s="1">
        <v>112.04403393500002</v>
      </c>
      <c r="CJ49" s="1">
        <v>110.31340942899999</v>
      </c>
      <c r="CK49" s="1">
        <v>118.55509077800001</v>
      </c>
      <c r="CL49" s="1">
        <v>111.681231516</v>
      </c>
      <c r="CM49" s="1">
        <v>327.57747591600003</v>
      </c>
      <c r="CN49" s="1">
        <v>150.17702791400001</v>
      </c>
      <c r="CO49" s="1">
        <v>161.05838307299999</v>
      </c>
      <c r="CP49" s="1">
        <v>134.73444554</v>
      </c>
      <c r="CQ49" s="1">
        <v>88.925830262000019</v>
      </c>
      <c r="CR49" s="1">
        <v>236.24056869600003</v>
      </c>
      <c r="CS49" s="1">
        <v>347.78957978699998</v>
      </c>
      <c r="CT49" s="1">
        <v>69.814233797</v>
      </c>
      <c r="CU49" s="1">
        <v>113.56076380099998</v>
      </c>
      <c r="CV49" s="1">
        <v>251.88737192200003</v>
      </c>
      <c r="CW49" s="1">
        <v>180.04681581</v>
      </c>
      <c r="CX49" s="1">
        <v>199.15728811800003</v>
      </c>
      <c r="CY49" s="1">
        <v>220.50434337600004</v>
      </c>
      <c r="CZ49" s="1">
        <v>233.117887575</v>
      </c>
      <c r="DA49" s="1">
        <v>304.30410273500001</v>
      </c>
      <c r="DB49" s="1">
        <v>161.01425999</v>
      </c>
      <c r="DC49" s="1">
        <v>206.34360493299999</v>
      </c>
      <c r="DD49" s="1">
        <v>187.81655576599996</v>
      </c>
      <c r="DE49" s="1">
        <v>657.626758784</v>
      </c>
      <c r="DF49" s="1">
        <v>14.401702405</v>
      </c>
      <c r="DG49" s="1">
        <v>325.69627418499999</v>
      </c>
      <c r="DH49" s="1">
        <v>305.19501156200005</v>
      </c>
      <c r="DI49" s="1">
        <v>380.17971112099997</v>
      </c>
      <c r="DJ49" s="1">
        <v>368.32427171300003</v>
      </c>
      <c r="DK49" s="1">
        <v>282.17937914800001</v>
      </c>
      <c r="DL49" s="1">
        <v>317.62257606499998</v>
      </c>
      <c r="DM49" s="1">
        <v>252.05201273999998</v>
      </c>
      <c r="DN49" s="1">
        <v>158.88459903700002</v>
      </c>
      <c r="DO49" s="1">
        <v>283.86991055900006</v>
      </c>
      <c r="DP49" s="1">
        <v>645.16858537499991</v>
      </c>
      <c r="DQ49" s="1">
        <v>466.04882959400004</v>
      </c>
      <c r="DR49" s="1">
        <v>437.68385763300012</v>
      </c>
      <c r="DS49" s="1">
        <v>333.17024232999995</v>
      </c>
      <c r="DT49" s="1">
        <v>321.45089283700003</v>
      </c>
      <c r="DU49" s="1">
        <v>262.74505926500001</v>
      </c>
      <c r="DV49" s="1">
        <v>300.13471602199996</v>
      </c>
      <c r="DW49" s="1">
        <v>224.896851021</v>
      </c>
      <c r="DX49" s="1">
        <v>255.30266477700002</v>
      </c>
      <c r="DY49" s="1">
        <v>214.30844021899998</v>
      </c>
      <c r="DZ49" s="1">
        <v>243.18739838400001</v>
      </c>
      <c r="EA49" s="1">
        <v>259.66013497599999</v>
      </c>
      <c r="EB49" s="1">
        <v>255.64611572399997</v>
      </c>
      <c r="EC49" s="1">
        <v>604.29916230699996</v>
      </c>
      <c r="ED49" s="1">
        <v>145.00294764100002</v>
      </c>
      <c r="EE49" s="1">
        <v>450.44986755999997</v>
      </c>
      <c r="EF49" s="1">
        <v>333.46315081000006</v>
      </c>
      <c r="EG49" s="1">
        <v>259.60300202800005</v>
      </c>
      <c r="EH49" s="1">
        <v>283.73902603599998</v>
      </c>
      <c r="EI49" s="1">
        <v>548.31195986300008</v>
      </c>
      <c r="EJ49" s="1">
        <v>449.90764220999995</v>
      </c>
      <c r="EK49" s="1">
        <v>302.259772387</v>
      </c>
      <c r="EL49" s="1">
        <v>320.85291607700003</v>
      </c>
      <c r="EM49" s="1">
        <v>281.337581333</v>
      </c>
      <c r="EN49" s="1">
        <v>432.36607283900003</v>
      </c>
      <c r="EO49" s="1">
        <v>473.51986421400005</v>
      </c>
      <c r="EP49" s="1">
        <v>163.70640595499998</v>
      </c>
      <c r="EQ49" s="1">
        <v>310.42193658100001</v>
      </c>
      <c r="ER49" s="1">
        <v>370.78635034999996</v>
      </c>
      <c r="ES49" s="1">
        <v>312.17633040999999</v>
      </c>
      <c r="ET49" s="1">
        <v>329.58721653999999</v>
      </c>
      <c r="EU49" s="1">
        <v>491.07154408699995</v>
      </c>
      <c r="EV49" s="1">
        <v>575.63692978300003</v>
      </c>
      <c r="EW49" s="1">
        <v>338.24739457899994</v>
      </c>
      <c r="EX49" s="1">
        <v>358.78424022499996</v>
      </c>
      <c r="EY49" s="1">
        <v>259.29397415300002</v>
      </c>
      <c r="EZ49" s="1">
        <v>299.22473196700003</v>
      </c>
      <c r="FA49" s="1">
        <v>615.04317056899993</v>
      </c>
      <c r="FB49" s="34">
        <v>255.85564789399999</v>
      </c>
      <c r="FC49" s="34">
        <v>576.48235894000004</v>
      </c>
      <c r="FD49" s="34">
        <v>373.11395542700001</v>
      </c>
      <c r="FE49" s="34">
        <v>331.37722629799998</v>
      </c>
      <c r="FF49" s="34">
        <v>374.75303312999995</v>
      </c>
      <c r="FG49" s="34">
        <v>348.70485776200002</v>
      </c>
      <c r="FH49" s="34">
        <v>321.222109612</v>
      </c>
      <c r="FI49" s="34">
        <v>312.47085039299998</v>
      </c>
      <c r="FJ49" s="34">
        <v>445.57430110299998</v>
      </c>
      <c r="FK49" s="34">
        <v>334.80513602799999</v>
      </c>
      <c r="FL49" s="34">
        <v>294.60611304600008</v>
      </c>
      <c r="FM49" s="34">
        <v>447.66397796399997</v>
      </c>
      <c r="FN49" s="34">
        <v>518.481780641</v>
      </c>
      <c r="FO49" s="34">
        <v>288.60883006499995</v>
      </c>
      <c r="FP49" s="34">
        <v>361.61742580500004</v>
      </c>
      <c r="FQ49" s="34">
        <v>532.58294263200003</v>
      </c>
      <c r="FR49" s="34">
        <v>353.02170198599998</v>
      </c>
      <c r="FS49" s="34">
        <v>343.74254986999995</v>
      </c>
      <c r="FT49" s="34">
        <v>353.82573100100001</v>
      </c>
      <c r="FU49" s="34">
        <v>339.26632138499997</v>
      </c>
      <c r="FV49" s="34">
        <v>350.98896285000001</v>
      </c>
      <c r="FW49" s="34">
        <v>371.66067991400001</v>
      </c>
      <c r="FX49" s="34">
        <v>392.88282687100002</v>
      </c>
      <c r="FY49" s="34">
        <v>443.08974065400002</v>
      </c>
      <c r="FZ49" s="34">
        <v>128.55491450700001</v>
      </c>
      <c r="GA49" s="34">
        <v>598.01845786000001</v>
      </c>
      <c r="GB49" s="8">
        <v>427.15604781399992</v>
      </c>
      <c r="GC49" s="8">
        <v>414.17958677899998</v>
      </c>
      <c r="GD49" s="8">
        <v>352.48592491299996</v>
      </c>
      <c r="GE49" s="8">
        <v>368.50487381500005</v>
      </c>
      <c r="GF49" s="8">
        <v>434.36753413899999</v>
      </c>
      <c r="GG49" s="8">
        <v>328.58773808299998</v>
      </c>
      <c r="GH49" s="8">
        <v>327.10826591899996</v>
      </c>
      <c r="GI49" s="8">
        <v>426.20805327900001</v>
      </c>
      <c r="GJ49" s="8">
        <v>435.11202976600003</v>
      </c>
      <c r="GK49" s="8">
        <v>555.39615908499991</v>
      </c>
      <c r="GL49" s="9">
        <v>264.65129009499998</v>
      </c>
      <c r="GM49" s="9">
        <v>457.61682566899998</v>
      </c>
      <c r="GN49" s="9">
        <v>498.50771384400008</v>
      </c>
      <c r="GO49" s="9">
        <v>358.43382038799996</v>
      </c>
      <c r="GP49" s="9">
        <v>479.88543958700001</v>
      </c>
      <c r="GQ49" s="9">
        <v>363.79653158299999</v>
      </c>
      <c r="GR49" s="9">
        <v>377.14054980999998</v>
      </c>
      <c r="GS49" s="9">
        <v>356.06154876799997</v>
      </c>
      <c r="GT49" s="9">
        <v>313.94931373700001</v>
      </c>
      <c r="GU49" s="9">
        <v>340.65104509999998</v>
      </c>
      <c r="GV49" s="9">
        <v>370.57313693999998</v>
      </c>
      <c r="GW49" s="9">
        <v>542.10683839099988</v>
      </c>
      <c r="GX49" s="9">
        <v>305.35630844599996</v>
      </c>
      <c r="GY49" s="9">
        <v>318.92269044900002</v>
      </c>
      <c r="GZ49" s="9">
        <v>349.75021752300006</v>
      </c>
      <c r="HA49" s="9">
        <v>356.70846973199997</v>
      </c>
      <c r="HB49" s="9">
        <v>333.82637938300002</v>
      </c>
      <c r="HC49" s="9">
        <v>317.76314457900003</v>
      </c>
      <c r="HD49" s="9">
        <v>402.602040354</v>
      </c>
    </row>
    <row r="50" spans="1:212" x14ac:dyDescent="0.25">
      <c r="A50" s="15" t="s">
        <v>25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0</v>
      </c>
      <c r="CD50" s="1">
        <v>0</v>
      </c>
      <c r="CE50" s="1">
        <v>0</v>
      </c>
      <c r="CF50" s="1">
        <v>0</v>
      </c>
      <c r="CG50" s="1">
        <v>0</v>
      </c>
      <c r="CH50" s="1">
        <v>0</v>
      </c>
      <c r="CI50" s="1">
        <v>0</v>
      </c>
      <c r="CJ50" s="1">
        <v>0</v>
      </c>
      <c r="CK50" s="1">
        <v>0</v>
      </c>
      <c r="CL50" s="1">
        <v>0</v>
      </c>
      <c r="CM50" s="1">
        <v>0</v>
      </c>
      <c r="CN50" s="1">
        <v>0</v>
      </c>
      <c r="CO50" s="1">
        <v>0</v>
      </c>
      <c r="CP50" s="1">
        <v>0</v>
      </c>
      <c r="CQ50" s="1">
        <v>0</v>
      </c>
      <c r="CR50" s="1">
        <v>0</v>
      </c>
      <c r="CS50" s="1">
        <v>0</v>
      </c>
      <c r="CT50" s="1">
        <v>0</v>
      </c>
      <c r="CU50" s="1">
        <v>0</v>
      </c>
      <c r="CV50" s="1">
        <v>0</v>
      </c>
      <c r="CW50" s="1">
        <v>0</v>
      </c>
      <c r="CX50" s="1">
        <v>0</v>
      </c>
      <c r="CY50" s="1">
        <v>0</v>
      </c>
      <c r="CZ50" s="1">
        <v>0</v>
      </c>
      <c r="DA50" s="1">
        <v>0</v>
      </c>
      <c r="DB50" s="1">
        <v>0</v>
      </c>
      <c r="DC50" s="1">
        <v>0</v>
      </c>
      <c r="DD50" s="1">
        <v>0</v>
      </c>
      <c r="DE50" s="1">
        <v>0</v>
      </c>
      <c r="DF50" s="1">
        <v>0</v>
      </c>
      <c r="DG50" s="1">
        <v>0</v>
      </c>
      <c r="DH50" s="1">
        <v>0</v>
      </c>
      <c r="DI50" s="1">
        <v>0</v>
      </c>
      <c r="DJ50" s="1">
        <v>0</v>
      </c>
      <c r="DK50" s="1">
        <v>0</v>
      </c>
      <c r="DL50" s="1">
        <v>0</v>
      </c>
      <c r="DM50" s="1">
        <v>0</v>
      </c>
      <c r="DN50" s="1">
        <v>0</v>
      </c>
      <c r="DO50" s="1">
        <v>0</v>
      </c>
      <c r="DP50" s="1">
        <v>0</v>
      </c>
      <c r="DQ50" s="1">
        <v>0</v>
      </c>
      <c r="DR50" s="1">
        <v>0</v>
      </c>
      <c r="DS50" s="1">
        <v>0</v>
      </c>
      <c r="DT50" s="1">
        <v>0</v>
      </c>
      <c r="DU50" s="1">
        <v>0</v>
      </c>
      <c r="DV50" s="1">
        <v>0</v>
      </c>
      <c r="DW50" s="1">
        <v>0</v>
      </c>
      <c r="DX50" s="1">
        <v>0</v>
      </c>
      <c r="DY50" s="1">
        <v>0</v>
      </c>
      <c r="DZ50" s="1">
        <v>0</v>
      </c>
      <c r="EA50" s="1">
        <v>0</v>
      </c>
      <c r="EB50" s="1">
        <v>0</v>
      </c>
      <c r="EC50" s="1">
        <v>0</v>
      </c>
      <c r="ED50" s="1">
        <v>0</v>
      </c>
      <c r="EE50" s="1">
        <v>0</v>
      </c>
      <c r="EF50" s="1">
        <v>0</v>
      </c>
      <c r="EG50" s="1">
        <v>0</v>
      </c>
      <c r="EH50" s="1">
        <v>0</v>
      </c>
      <c r="EI50" s="1">
        <v>0</v>
      </c>
      <c r="EJ50" s="1">
        <v>0</v>
      </c>
      <c r="EK50" s="1">
        <v>0</v>
      </c>
      <c r="EL50" s="1">
        <v>0</v>
      </c>
      <c r="EM50" s="1">
        <v>0</v>
      </c>
      <c r="EN50" s="1">
        <v>0</v>
      </c>
      <c r="EO50" s="1">
        <v>0</v>
      </c>
      <c r="EP50" s="1">
        <v>0</v>
      </c>
      <c r="EQ50" s="1">
        <v>0</v>
      </c>
      <c r="ER50" s="1">
        <v>0</v>
      </c>
      <c r="ES50" s="1">
        <v>0</v>
      </c>
      <c r="ET50" s="1">
        <v>0</v>
      </c>
      <c r="EU50" s="1">
        <v>0</v>
      </c>
      <c r="EV50" s="1">
        <v>0</v>
      </c>
      <c r="EW50" s="1">
        <v>0</v>
      </c>
      <c r="EX50" s="1">
        <v>0</v>
      </c>
      <c r="EY50" s="1">
        <v>0</v>
      </c>
      <c r="EZ50" s="1">
        <v>0</v>
      </c>
      <c r="FA50" s="1">
        <v>0</v>
      </c>
      <c r="FB50" s="1">
        <v>0</v>
      </c>
      <c r="FC50" s="1">
        <v>0</v>
      </c>
      <c r="FD50" s="1">
        <v>0</v>
      </c>
      <c r="FE50" s="1">
        <v>0</v>
      </c>
      <c r="FF50" s="1">
        <v>0</v>
      </c>
      <c r="FG50" s="1">
        <v>0</v>
      </c>
      <c r="FH50" s="1">
        <v>0</v>
      </c>
      <c r="FI50" s="1">
        <v>0</v>
      </c>
      <c r="FJ50" s="1">
        <v>0</v>
      </c>
      <c r="FK50" s="1">
        <v>0</v>
      </c>
      <c r="FL50" s="1">
        <v>0</v>
      </c>
      <c r="FM50" s="1">
        <v>0</v>
      </c>
      <c r="FN50" s="1">
        <v>0</v>
      </c>
      <c r="FO50" s="1">
        <v>0</v>
      </c>
      <c r="FP50" s="1">
        <v>0</v>
      </c>
      <c r="FQ50" s="1">
        <v>0</v>
      </c>
      <c r="FR50" s="1">
        <v>0</v>
      </c>
      <c r="FS50" s="1">
        <v>0</v>
      </c>
      <c r="FT50" s="1">
        <v>0</v>
      </c>
      <c r="FU50" s="1">
        <v>0</v>
      </c>
      <c r="FV50" s="1">
        <v>0</v>
      </c>
      <c r="FW50" s="1">
        <v>0</v>
      </c>
      <c r="FX50" s="1">
        <v>0</v>
      </c>
      <c r="FY50" s="1">
        <v>0</v>
      </c>
      <c r="FZ50" s="1">
        <v>0</v>
      </c>
      <c r="GA50" s="1">
        <v>0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0</v>
      </c>
      <c r="GJ50" s="8">
        <v>0</v>
      </c>
      <c r="GK50" s="8">
        <v>0</v>
      </c>
      <c r="GL50" s="9">
        <v>0</v>
      </c>
      <c r="GM50" s="9">
        <v>0</v>
      </c>
      <c r="GN50" s="9">
        <v>0</v>
      </c>
      <c r="GO50" s="9">
        <v>0</v>
      </c>
      <c r="GP50" s="9">
        <v>0</v>
      </c>
      <c r="GQ50" s="9">
        <v>0</v>
      </c>
      <c r="GR50" s="9">
        <v>0</v>
      </c>
      <c r="GS50" s="9">
        <v>0</v>
      </c>
      <c r="GT50" s="9">
        <v>0</v>
      </c>
      <c r="GU50" s="9">
        <v>0</v>
      </c>
      <c r="GV50" s="9">
        <v>0</v>
      </c>
      <c r="GW50" s="9">
        <v>0</v>
      </c>
      <c r="GX50" s="9">
        <v>0</v>
      </c>
      <c r="GY50" s="9">
        <v>0</v>
      </c>
      <c r="GZ50" s="9">
        <v>0</v>
      </c>
      <c r="HA50" s="9">
        <v>0</v>
      </c>
      <c r="HB50" s="9">
        <v>0</v>
      </c>
      <c r="HC50" s="9">
        <v>0</v>
      </c>
      <c r="HD50" s="9">
        <v>0</v>
      </c>
    </row>
    <row r="51" spans="1:212" s="29" customFormat="1" x14ac:dyDescent="0.25">
      <c r="A51" s="30" t="s">
        <v>26</v>
      </c>
      <c r="B51" s="31">
        <v>0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1">
        <v>0</v>
      </c>
      <c r="AH51" s="31">
        <v>0</v>
      </c>
      <c r="AI51" s="31">
        <v>0</v>
      </c>
      <c r="AJ51" s="31">
        <v>0</v>
      </c>
      <c r="AK51" s="31">
        <v>0</v>
      </c>
      <c r="AL51" s="31">
        <v>0</v>
      </c>
      <c r="AM51" s="31">
        <v>0</v>
      </c>
      <c r="AN51" s="31">
        <v>0</v>
      </c>
      <c r="AO51" s="31">
        <v>0</v>
      </c>
      <c r="AP51" s="31">
        <v>0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0</v>
      </c>
      <c r="AW51" s="31">
        <v>0</v>
      </c>
      <c r="AX51" s="31">
        <v>0</v>
      </c>
      <c r="AY51" s="31">
        <v>0</v>
      </c>
      <c r="AZ51" s="31">
        <v>0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</v>
      </c>
      <c r="BG51" s="31">
        <v>0</v>
      </c>
      <c r="BH51" s="31">
        <v>0</v>
      </c>
      <c r="BI51" s="31">
        <v>0</v>
      </c>
      <c r="BJ51" s="31">
        <v>0</v>
      </c>
      <c r="BK51" s="31">
        <v>0</v>
      </c>
      <c r="BL51" s="31">
        <v>0</v>
      </c>
      <c r="BM51" s="31">
        <v>0</v>
      </c>
      <c r="BN51" s="31">
        <v>0</v>
      </c>
      <c r="BO51" s="31">
        <v>0</v>
      </c>
      <c r="BP51" s="31">
        <v>0</v>
      </c>
      <c r="BQ51" s="31">
        <v>0</v>
      </c>
      <c r="BR51" s="31">
        <v>0</v>
      </c>
      <c r="BS51" s="31">
        <v>0</v>
      </c>
      <c r="BT51" s="31">
        <v>0</v>
      </c>
      <c r="BU51" s="31">
        <v>0</v>
      </c>
      <c r="BV51" s="31">
        <v>0</v>
      </c>
      <c r="BW51" s="31">
        <v>0</v>
      </c>
      <c r="BX51" s="31">
        <v>0</v>
      </c>
      <c r="BY51" s="31">
        <v>0</v>
      </c>
      <c r="BZ51" s="31">
        <v>0</v>
      </c>
      <c r="CA51" s="31">
        <v>0</v>
      </c>
      <c r="CB51" s="31">
        <v>0</v>
      </c>
      <c r="CC51" s="31">
        <v>0</v>
      </c>
      <c r="CD51" s="31">
        <v>0</v>
      </c>
      <c r="CE51" s="31">
        <v>0</v>
      </c>
      <c r="CF51" s="31">
        <v>0</v>
      </c>
      <c r="CG51" s="31">
        <v>0</v>
      </c>
      <c r="CH51" s="31">
        <v>0</v>
      </c>
      <c r="CI51" s="31">
        <v>0</v>
      </c>
      <c r="CJ51" s="31">
        <v>0</v>
      </c>
      <c r="CK51" s="31">
        <v>0</v>
      </c>
      <c r="CL51" s="31">
        <v>0</v>
      </c>
      <c r="CM51" s="31">
        <v>0</v>
      </c>
      <c r="CN51" s="31">
        <v>0</v>
      </c>
      <c r="CO51" s="31">
        <v>0</v>
      </c>
      <c r="CP51" s="31">
        <v>0</v>
      </c>
      <c r="CQ51" s="31">
        <v>0</v>
      </c>
      <c r="CR51" s="31">
        <v>0</v>
      </c>
      <c r="CS51" s="31">
        <v>0</v>
      </c>
      <c r="CT51" s="31">
        <v>0</v>
      </c>
      <c r="CU51" s="31">
        <v>0</v>
      </c>
      <c r="CV51" s="31">
        <v>0</v>
      </c>
      <c r="CW51" s="31">
        <v>0</v>
      </c>
      <c r="CX51" s="31">
        <v>0</v>
      </c>
      <c r="CY51" s="31">
        <v>0</v>
      </c>
      <c r="CZ51" s="31">
        <v>0</v>
      </c>
      <c r="DA51" s="31">
        <v>0</v>
      </c>
      <c r="DB51" s="31">
        <v>0</v>
      </c>
      <c r="DC51" s="31">
        <v>0</v>
      </c>
      <c r="DD51" s="31">
        <v>0</v>
      </c>
      <c r="DE51" s="31">
        <v>0</v>
      </c>
      <c r="DF51" s="31">
        <v>0</v>
      </c>
      <c r="DG51" s="31">
        <v>0</v>
      </c>
      <c r="DH51" s="31">
        <v>0</v>
      </c>
      <c r="DI51" s="31">
        <v>0</v>
      </c>
      <c r="DJ51" s="31">
        <v>0</v>
      </c>
      <c r="DK51" s="31">
        <v>0</v>
      </c>
      <c r="DL51" s="31">
        <v>0</v>
      </c>
      <c r="DM51" s="31">
        <v>0</v>
      </c>
      <c r="DN51" s="31">
        <v>0</v>
      </c>
      <c r="DO51" s="31">
        <v>0</v>
      </c>
      <c r="DP51" s="31">
        <v>0</v>
      </c>
      <c r="DQ51" s="31">
        <v>0</v>
      </c>
      <c r="DR51" s="31">
        <v>0</v>
      </c>
      <c r="DS51" s="31">
        <v>0</v>
      </c>
      <c r="DT51" s="31">
        <v>0</v>
      </c>
      <c r="DU51" s="31">
        <v>0</v>
      </c>
      <c r="DV51" s="31">
        <v>0</v>
      </c>
      <c r="DW51" s="31">
        <v>0</v>
      </c>
      <c r="DX51" s="31">
        <v>0</v>
      </c>
      <c r="DY51" s="31">
        <v>0</v>
      </c>
      <c r="DZ51" s="31">
        <v>0</v>
      </c>
      <c r="EA51" s="31">
        <v>0</v>
      </c>
      <c r="EB51" s="31">
        <v>0</v>
      </c>
      <c r="EC51" s="31">
        <v>0</v>
      </c>
      <c r="ED51" s="31">
        <v>0</v>
      </c>
      <c r="EE51" s="31">
        <v>0</v>
      </c>
      <c r="EF51" s="31">
        <v>0</v>
      </c>
      <c r="EG51" s="31">
        <v>0</v>
      </c>
      <c r="EH51" s="31">
        <v>0</v>
      </c>
      <c r="EI51" s="31">
        <v>0</v>
      </c>
      <c r="EJ51" s="31">
        <v>0</v>
      </c>
      <c r="EK51" s="31">
        <v>0</v>
      </c>
      <c r="EL51" s="31">
        <v>0</v>
      </c>
      <c r="EM51" s="31">
        <v>0</v>
      </c>
      <c r="EN51" s="31">
        <v>0</v>
      </c>
      <c r="EO51" s="31">
        <v>0</v>
      </c>
      <c r="EP51" s="31">
        <v>0</v>
      </c>
      <c r="EQ51" s="31">
        <v>0</v>
      </c>
      <c r="ER51" s="31">
        <v>0</v>
      </c>
      <c r="ES51" s="31">
        <v>0</v>
      </c>
      <c r="ET51" s="31">
        <v>0</v>
      </c>
      <c r="EU51" s="31">
        <v>0</v>
      </c>
      <c r="EV51" s="31">
        <v>0</v>
      </c>
      <c r="EW51" s="31">
        <v>0</v>
      </c>
      <c r="EX51" s="31">
        <v>0</v>
      </c>
      <c r="EY51" s="31">
        <v>0</v>
      </c>
      <c r="EZ51" s="31">
        <v>0</v>
      </c>
      <c r="FA51" s="31">
        <v>0</v>
      </c>
      <c r="FB51" s="31">
        <v>0</v>
      </c>
      <c r="FC51" s="31">
        <v>0</v>
      </c>
      <c r="FD51" s="31">
        <v>0</v>
      </c>
      <c r="FE51" s="31">
        <v>0</v>
      </c>
      <c r="FF51" s="31">
        <v>0</v>
      </c>
      <c r="FG51" s="31">
        <v>0</v>
      </c>
      <c r="FH51" s="31">
        <v>0</v>
      </c>
      <c r="FI51" s="31">
        <v>0</v>
      </c>
      <c r="FJ51" s="31">
        <v>0</v>
      </c>
      <c r="FK51" s="31">
        <v>0</v>
      </c>
      <c r="FL51" s="31">
        <v>0</v>
      </c>
      <c r="FM51" s="31">
        <v>0</v>
      </c>
      <c r="FN51" s="31">
        <v>0</v>
      </c>
      <c r="FO51" s="31">
        <v>0</v>
      </c>
      <c r="FP51" s="31">
        <v>0</v>
      </c>
      <c r="FQ51" s="31">
        <v>0</v>
      </c>
      <c r="FR51" s="31">
        <v>0</v>
      </c>
      <c r="FS51" s="31">
        <v>0</v>
      </c>
      <c r="FT51" s="31">
        <v>0</v>
      </c>
      <c r="FU51" s="31">
        <v>0</v>
      </c>
      <c r="FV51" s="31">
        <v>0</v>
      </c>
      <c r="FW51" s="31">
        <v>0</v>
      </c>
      <c r="FX51" s="31">
        <v>0</v>
      </c>
      <c r="FY51" s="31">
        <v>0</v>
      </c>
      <c r="FZ51" s="31">
        <v>0</v>
      </c>
      <c r="GA51" s="31">
        <v>0</v>
      </c>
      <c r="GB51" s="27">
        <v>0</v>
      </c>
      <c r="GC51" s="27">
        <v>0</v>
      </c>
      <c r="GD51" s="27">
        <v>0</v>
      </c>
      <c r="GE51" s="27">
        <v>0</v>
      </c>
      <c r="GF51" s="27">
        <v>0</v>
      </c>
      <c r="GG51" s="27">
        <v>0</v>
      </c>
      <c r="GH51" s="27">
        <v>0</v>
      </c>
      <c r="GI51" s="27">
        <v>0</v>
      </c>
      <c r="GJ51" s="27">
        <v>0</v>
      </c>
      <c r="GK51" s="27">
        <v>0</v>
      </c>
      <c r="GL51" s="28">
        <v>0</v>
      </c>
      <c r="GM51" s="28">
        <v>0</v>
      </c>
      <c r="GN51" s="28">
        <v>0</v>
      </c>
      <c r="GO51" s="28">
        <v>0</v>
      </c>
      <c r="GP51" s="28">
        <v>0</v>
      </c>
      <c r="GQ51" s="28">
        <v>0</v>
      </c>
      <c r="GR51" s="28">
        <v>0</v>
      </c>
      <c r="GS51" s="28">
        <v>0</v>
      </c>
      <c r="GT51" s="28">
        <v>0</v>
      </c>
      <c r="GU51" s="28">
        <v>0</v>
      </c>
      <c r="GV51" s="28">
        <v>0</v>
      </c>
      <c r="GW51" s="28">
        <v>0</v>
      </c>
      <c r="GX51" s="28">
        <v>0</v>
      </c>
      <c r="GY51" s="28">
        <v>0</v>
      </c>
      <c r="GZ51" s="28">
        <v>0</v>
      </c>
      <c r="HA51" s="28">
        <v>0</v>
      </c>
      <c r="HB51" s="28">
        <v>0</v>
      </c>
      <c r="HC51" s="28">
        <v>0</v>
      </c>
      <c r="HD51" s="28">
        <v>0</v>
      </c>
    </row>
    <row r="52" spans="1:212" x14ac:dyDescent="0.25">
      <c r="A52" s="15" t="s">
        <v>27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  <c r="BM52" s="1">
        <v>0</v>
      </c>
      <c r="BN52" s="1">
        <v>0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  <c r="CC52" s="1">
        <v>0</v>
      </c>
      <c r="CD52" s="1">
        <v>0</v>
      </c>
      <c r="CE52" s="1">
        <v>0</v>
      </c>
      <c r="CF52" s="1">
        <v>0</v>
      </c>
      <c r="CG52" s="1">
        <v>0</v>
      </c>
      <c r="CH52" s="1">
        <v>0</v>
      </c>
      <c r="CI52" s="1">
        <v>0</v>
      </c>
      <c r="CJ52" s="1">
        <v>0</v>
      </c>
      <c r="CK52" s="1">
        <v>0</v>
      </c>
      <c r="CL52" s="1">
        <v>0</v>
      </c>
      <c r="CM52" s="1">
        <v>0</v>
      </c>
      <c r="CN52" s="1">
        <v>0</v>
      </c>
      <c r="CO52" s="1">
        <v>0</v>
      </c>
      <c r="CP52" s="1">
        <v>0</v>
      </c>
      <c r="CQ52" s="1">
        <v>0</v>
      </c>
      <c r="CR52" s="1">
        <v>0</v>
      </c>
      <c r="CS52" s="1">
        <v>0</v>
      </c>
      <c r="CT52" s="1">
        <v>0</v>
      </c>
      <c r="CU52" s="1">
        <v>0</v>
      </c>
      <c r="CV52" s="1">
        <v>0</v>
      </c>
      <c r="CW52" s="1">
        <v>0</v>
      </c>
      <c r="CX52" s="1">
        <v>0</v>
      </c>
      <c r="CY52" s="1">
        <v>0</v>
      </c>
      <c r="CZ52" s="1">
        <v>0</v>
      </c>
      <c r="DA52" s="1">
        <v>0</v>
      </c>
      <c r="DB52" s="1">
        <v>0</v>
      </c>
      <c r="DC52" s="1">
        <v>0</v>
      </c>
      <c r="DD52" s="1">
        <v>0</v>
      </c>
      <c r="DE52" s="1">
        <v>0</v>
      </c>
      <c r="DF52" s="1">
        <v>0</v>
      </c>
      <c r="DG52" s="1">
        <v>0</v>
      </c>
      <c r="DH52" s="1">
        <v>0</v>
      </c>
      <c r="DI52" s="1">
        <v>0</v>
      </c>
      <c r="DJ52" s="1">
        <v>0</v>
      </c>
      <c r="DK52" s="1">
        <v>0</v>
      </c>
      <c r="DL52" s="1">
        <v>0</v>
      </c>
      <c r="DM52" s="1">
        <v>0</v>
      </c>
      <c r="DN52" s="1">
        <v>0</v>
      </c>
      <c r="DO52" s="1">
        <v>0</v>
      </c>
      <c r="DP52" s="1">
        <v>0</v>
      </c>
      <c r="DQ52" s="1">
        <v>0</v>
      </c>
      <c r="DR52" s="1">
        <v>0</v>
      </c>
      <c r="DS52" s="1">
        <v>0</v>
      </c>
      <c r="DT52" s="1">
        <v>0</v>
      </c>
      <c r="DU52" s="1">
        <v>0</v>
      </c>
      <c r="DV52" s="1">
        <v>0</v>
      </c>
      <c r="DW52" s="1">
        <v>0</v>
      </c>
      <c r="DX52" s="1">
        <v>0</v>
      </c>
      <c r="DY52" s="1">
        <v>0</v>
      </c>
      <c r="DZ52" s="1">
        <v>0</v>
      </c>
      <c r="EA52" s="1">
        <v>0</v>
      </c>
      <c r="EB52" s="1">
        <v>0</v>
      </c>
      <c r="EC52" s="1">
        <v>0</v>
      </c>
      <c r="ED52" s="1">
        <v>0</v>
      </c>
      <c r="EE52" s="1">
        <v>0</v>
      </c>
      <c r="EF52" s="1">
        <v>0</v>
      </c>
      <c r="EG52" s="1">
        <v>0</v>
      </c>
      <c r="EH52" s="1">
        <v>0</v>
      </c>
      <c r="EI52" s="1">
        <v>0</v>
      </c>
      <c r="EJ52" s="1">
        <v>0</v>
      </c>
      <c r="EK52" s="1">
        <v>0</v>
      </c>
      <c r="EL52" s="1">
        <v>0</v>
      </c>
      <c r="EM52" s="1">
        <v>0</v>
      </c>
      <c r="EN52" s="1">
        <v>0</v>
      </c>
      <c r="EO52" s="1">
        <v>0</v>
      </c>
      <c r="EP52" s="1">
        <v>0</v>
      </c>
      <c r="EQ52" s="1">
        <v>0</v>
      </c>
      <c r="ER52" s="1">
        <v>0</v>
      </c>
      <c r="ES52" s="1">
        <v>0</v>
      </c>
      <c r="ET52" s="1">
        <v>0</v>
      </c>
      <c r="EU52" s="1">
        <v>0</v>
      </c>
      <c r="EV52" s="1">
        <v>0</v>
      </c>
      <c r="EW52" s="1">
        <v>0</v>
      </c>
      <c r="EX52" s="1">
        <v>0</v>
      </c>
      <c r="EY52" s="1">
        <v>0</v>
      </c>
      <c r="EZ52" s="1">
        <v>0</v>
      </c>
      <c r="FA52" s="1">
        <v>0</v>
      </c>
      <c r="FB52" s="1">
        <v>0</v>
      </c>
      <c r="FC52" s="1">
        <v>0</v>
      </c>
      <c r="FD52" s="1">
        <v>0</v>
      </c>
      <c r="FE52" s="1">
        <v>0</v>
      </c>
      <c r="FF52" s="1">
        <v>0</v>
      </c>
      <c r="FG52" s="1">
        <v>0</v>
      </c>
      <c r="FH52" s="1">
        <v>0</v>
      </c>
      <c r="FI52" s="1">
        <v>0</v>
      </c>
      <c r="FJ52" s="1">
        <v>0</v>
      </c>
      <c r="FK52" s="1">
        <v>0</v>
      </c>
      <c r="FL52" s="1">
        <v>0</v>
      </c>
      <c r="FM52" s="1">
        <v>0</v>
      </c>
      <c r="FN52" s="1">
        <v>0</v>
      </c>
      <c r="FO52" s="1">
        <v>0</v>
      </c>
      <c r="FP52" s="1">
        <v>0</v>
      </c>
      <c r="FQ52" s="1">
        <v>0</v>
      </c>
      <c r="FR52" s="1">
        <v>0</v>
      </c>
      <c r="FS52" s="1">
        <v>0</v>
      </c>
      <c r="FT52" s="1">
        <v>0</v>
      </c>
      <c r="FU52" s="1">
        <v>0</v>
      </c>
      <c r="FV52" s="1">
        <v>0</v>
      </c>
      <c r="FW52" s="1">
        <v>0</v>
      </c>
      <c r="FX52" s="1">
        <v>0</v>
      </c>
      <c r="FY52" s="1">
        <v>0</v>
      </c>
      <c r="FZ52" s="1">
        <v>0</v>
      </c>
      <c r="GA52" s="1">
        <v>0</v>
      </c>
      <c r="GB52" s="8">
        <v>0</v>
      </c>
      <c r="GC52" s="8">
        <v>0</v>
      </c>
      <c r="GD52" s="8">
        <v>0</v>
      </c>
      <c r="GE52" s="8">
        <v>0</v>
      </c>
      <c r="GF52" s="8">
        <v>0</v>
      </c>
      <c r="GG52" s="8">
        <v>0</v>
      </c>
      <c r="GH52" s="8">
        <v>0</v>
      </c>
      <c r="GI52" s="8">
        <v>0</v>
      </c>
      <c r="GJ52" s="8">
        <v>0</v>
      </c>
      <c r="GK52" s="8">
        <v>0</v>
      </c>
      <c r="GL52" s="9">
        <v>0</v>
      </c>
      <c r="GM52" s="9">
        <v>0</v>
      </c>
      <c r="GN52" s="9">
        <v>0</v>
      </c>
      <c r="GO52" s="9">
        <v>0</v>
      </c>
      <c r="GP52" s="9">
        <v>0</v>
      </c>
      <c r="GQ52" s="9">
        <v>0</v>
      </c>
      <c r="GR52" s="9">
        <v>0</v>
      </c>
      <c r="GS52" s="9">
        <v>0</v>
      </c>
      <c r="GT52" s="9">
        <v>0</v>
      </c>
      <c r="GU52" s="9">
        <v>0</v>
      </c>
      <c r="GV52" s="9">
        <v>0</v>
      </c>
      <c r="GW52" s="9">
        <v>0</v>
      </c>
      <c r="GX52" s="9">
        <v>0</v>
      </c>
      <c r="GY52" s="9">
        <v>0</v>
      </c>
      <c r="GZ52" s="9">
        <v>0</v>
      </c>
      <c r="HA52" s="9">
        <v>0</v>
      </c>
      <c r="HB52" s="9">
        <v>0</v>
      </c>
      <c r="HC52" s="9">
        <v>0</v>
      </c>
      <c r="HD52" s="9">
        <v>0</v>
      </c>
    </row>
    <row r="53" spans="1:212" x14ac:dyDescent="0.25">
      <c r="A53" s="15" t="s">
        <v>28</v>
      </c>
      <c r="B53" s="1">
        <v>0.14254977600000002</v>
      </c>
      <c r="C53" s="1">
        <v>9.9558661999999992E-2</v>
      </c>
      <c r="D53" s="1">
        <v>0.538740424</v>
      </c>
      <c r="E53" s="1">
        <v>0.20615666300000002</v>
      </c>
      <c r="F53" s="1">
        <v>0.34807220100000003</v>
      </c>
      <c r="G53" s="1">
        <v>2.6673222700000001</v>
      </c>
      <c r="H53" s="1">
        <v>0.417608331</v>
      </c>
      <c r="I53" s="1">
        <v>0.178990076</v>
      </c>
      <c r="J53" s="1">
        <v>1.462576275</v>
      </c>
      <c r="K53" s="1">
        <v>1.009511568</v>
      </c>
      <c r="L53" s="1">
        <v>2.1421316090000002</v>
      </c>
      <c r="M53" s="1">
        <v>-0.19851323100000001</v>
      </c>
      <c r="N53" s="1">
        <v>0.08</v>
      </c>
      <c r="O53" s="1">
        <v>0.17864476999999998</v>
      </c>
      <c r="P53" s="1">
        <v>0.39358166</v>
      </c>
      <c r="Q53" s="1">
        <v>0.96560017000000009</v>
      </c>
      <c r="R53" s="1">
        <v>2.148352021</v>
      </c>
      <c r="S53" s="1">
        <v>0.55042204000000006</v>
      </c>
      <c r="T53" s="1">
        <v>0.44536150400000002</v>
      </c>
      <c r="U53" s="1">
        <v>1.288984224</v>
      </c>
      <c r="V53" s="1">
        <v>0.71607760300000001</v>
      </c>
      <c r="W53" s="1">
        <v>0.93919160999999995</v>
      </c>
      <c r="X53" s="1">
        <v>0.67109529999999995</v>
      </c>
      <c r="Y53" s="1">
        <v>1.1268428189999999</v>
      </c>
      <c r="Z53" s="1">
        <v>0.89996739999999997</v>
      </c>
      <c r="AA53" s="1">
        <v>2.0843252510000001</v>
      </c>
      <c r="AB53" s="1">
        <v>1.4384895489999998</v>
      </c>
      <c r="AC53" s="1">
        <v>0.56146397400000003</v>
      </c>
      <c r="AD53" s="1">
        <v>2.0935975790000003</v>
      </c>
      <c r="AE53" s="1">
        <v>1.3348247940000002</v>
      </c>
      <c r="AF53" s="1">
        <v>1.6299924219999999</v>
      </c>
      <c r="AG53" s="1">
        <v>2.7456999510000002</v>
      </c>
      <c r="AH53" s="1">
        <v>1.090558092</v>
      </c>
      <c r="AI53" s="1">
        <v>1.2132751000000002</v>
      </c>
      <c r="AJ53" s="1">
        <v>2.487410428</v>
      </c>
      <c r="AK53" s="1">
        <v>3.642668687</v>
      </c>
      <c r="AL53" s="1">
        <v>0.08</v>
      </c>
      <c r="AM53" s="1">
        <v>1.2</v>
      </c>
      <c r="AN53" s="1">
        <v>3.4506991600000001</v>
      </c>
      <c r="AO53" s="1">
        <v>0.51179365300000002</v>
      </c>
      <c r="AP53" s="1">
        <v>1.2228079250000001</v>
      </c>
      <c r="AQ53" s="1">
        <v>1.2716E-2</v>
      </c>
      <c r="AR53" s="1">
        <v>0.745</v>
      </c>
      <c r="AS53" s="1">
        <v>2.6517508189999996</v>
      </c>
      <c r="AT53" s="1">
        <v>2.3479106330000001</v>
      </c>
      <c r="AU53" s="1">
        <v>0.34912400999999998</v>
      </c>
      <c r="AV53" s="1">
        <v>1.0501358999999999</v>
      </c>
      <c r="AW53" s="1">
        <v>2.9838955999999999</v>
      </c>
      <c r="AX53" s="1">
        <v>1.0799912</v>
      </c>
      <c r="AY53" s="1">
        <v>1.0732148189999999</v>
      </c>
      <c r="AZ53" s="1">
        <v>2.3046411529999999</v>
      </c>
      <c r="BA53" s="1">
        <v>1.1329185480000001</v>
      </c>
      <c r="BB53" s="1">
        <v>3.0326344000000001</v>
      </c>
      <c r="BC53" s="1">
        <v>0.72020000000000006</v>
      </c>
      <c r="BD53" s="1">
        <v>0.74476043300000005</v>
      </c>
      <c r="BE53" s="1">
        <v>2.9906585199999998</v>
      </c>
      <c r="BF53" s="1">
        <v>3.579208451</v>
      </c>
      <c r="BG53" s="1">
        <v>1.2005763999999999</v>
      </c>
      <c r="BH53" s="1">
        <v>1.004977241</v>
      </c>
      <c r="BI53" s="1">
        <v>0.15997549699999999</v>
      </c>
      <c r="BJ53" s="1">
        <v>0.08</v>
      </c>
      <c r="BK53" s="1">
        <v>2.8312396950000003</v>
      </c>
      <c r="BL53" s="1">
        <v>2.6915154029999999</v>
      </c>
      <c r="BM53" s="1">
        <v>4.2114659730000001</v>
      </c>
      <c r="BN53" s="1">
        <v>4.1456460220000002</v>
      </c>
      <c r="BO53" s="1">
        <v>1.5227480200000001</v>
      </c>
      <c r="BP53" s="1">
        <v>4.1054254209999996</v>
      </c>
      <c r="BQ53" s="1">
        <v>0.467415101</v>
      </c>
      <c r="BR53" s="1">
        <v>2.4446208440000001</v>
      </c>
      <c r="BS53" s="1">
        <v>4.081666309</v>
      </c>
      <c r="BT53" s="1">
        <v>3.9368749599999999</v>
      </c>
      <c r="BU53" s="1">
        <v>1.9873717999999998</v>
      </c>
      <c r="BV53" s="1">
        <v>0.08</v>
      </c>
      <c r="BW53" s="1">
        <v>2.47655</v>
      </c>
      <c r="BX53" s="1">
        <v>5.3233436330000004</v>
      </c>
      <c r="BY53" s="1">
        <v>5.0678468599999995</v>
      </c>
      <c r="BZ53" s="1">
        <v>1.371913073</v>
      </c>
      <c r="CA53" s="1">
        <v>3.0430433149999998</v>
      </c>
      <c r="CB53" s="1">
        <v>2.1089284130000001</v>
      </c>
      <c r="CC53" s="1">
        <v>4.3959342999999995</v>
      </c>
      <c r="CD53" s="1">
        <v>2.2783215599999997</v>
      </c>
      <c r="CE53" s="1">
        <v>0.89397110299999993</v>
      </c>
      <c r="CF53" s="1">
        <v>2.2429749999999999</v>
      </c>
      <c r="CG53" s="1">
        <v>5.8789025000000006</v>
      </c>
      <c r="CH53" s="1">
        <v>1.9607284999999999</v>
      </c>
      <c r="CI53" s="1">
        <v>1.220415</v>
      </c>
      <c r="CJ53" s="1">
        <v>4.0165978999999998</v>
      </c>
      <c r="CK53" s="1">
        <v>4.8068267029999996</v>
      </c>
      <c r="CL53" s="1">
        <v>2.2215826889999999</v>
      </c>
      <c r="CM53" s="1">
        <v>5.1762970500000005</v>
      </c>
      <c r="CN53" s="1">
        <v>1.49895</v>
      </c>
      <c r="CO53" s="1">
        <v>2.4350852270000001</v>
      </c>
      <c r="CP53" s="1">
        <v>4.1069430579999997</v>
      </c>
      <c r="CQ53" s="1">
        <v>1.742161292</v>
      </c>
      <c r="CR53" s="1">
        <v>2.0562081229999998</v>
      </c>
      <c r="CS53" s="1">
        <v>13.359705889999999</v>
      </c>
      <c r="CT53" s="1">
        <v>4.1952944879999992</v>
      </c>
      <c r="CU53" s="1">
        <v>3.3359600999999999</v>
      </c>
      <c r="CV53" s="1">
        <v>4.5229914900000008</v>
      </c>
      <c r="CW53" s="1">
        <v>3.2065120839999999</v>
      </c>
      <c r="CX53" s="1">
        <v>8.7200120389999984</v>
      </c>
      <c r="CY53" s="1">
        <v>3.2797185660000001</v>
      </c>
      <c r="CZ53" s="1">
        <v>2.3968468650000001</v>
      </c>
      <c r="DA53" s="1">
        <v>116.340816754</v>
      </c>
      <c r="DB53" s="1">
        <v>1.642500544</v>
      </c>
      <c r="DC53" s="1">
        <v>3.6337429980000002</v>
      </c>
      <c r="DD53" s="1">
        <v>3.0370875829999999</v>
      </c>
      <c r="DE53" s="1">
        <v>170.96662412599997</v>
      </c>
      <c r="DF53" s="1">
        <v>3.4995514459999999</v>
      </c>
      <c r="DG53" s="1">
        <v>1.8150715479999999</v>
      </c>
      <c r="DH53" s="1">
        <v>3.0628342670000004</v>
      </c>
      <c r="DI53" s="1">
        <v>4.2522403539999996</v>
      </c>
      <c r="DJ53" s="1">
        <v>5.4186613180000007</v>
      </c>
      <c r="DK53" s="1">
        <v>2.9870356170000001</v>
      </c>
      <c r="DL53" s="1">
        <v>2.8780635370000001</v>
      </c>
      <c r="DM53" s="1">
        <v>1.759987864</v>
      </c>
      <c r="DN53" s="1">
        <v>1.6301524090000001</v>
      </c>
      <c r="DO53" s="1">
        <v>3.6898858639999998</v>
      </c>
      <c r="DP53" s="1">
        <v>3.6227641279999996</v>
      </c>
      <c r="DQ53" s="1">
        <v>0.30493010199999998</v>
      </c>
      <c r="DR53" s="1">
        <v>3.510339788</v>
      </c>
      <c r="DS53" s="1">
        <v>2.472026015</v>
      </c>
      <c r="DT53" s="1">
        <v>2.4247784550000002</v>
      </c>
      <c r="DU53" s="1">
        <v>3.7222571210000002</v>
      </c>
      <c r="DV53" s="1">
        <v>6.6485400739999996</v>
      </c>
      <c r="DW53" s="1">
        <v>1.6286720499999998</v>
      </c>
      <c r="DX53" s="1">
        <v>2.0202317880000003</v>
      </c>
      <c r="DY53" s="1">
        <v>0.33426703400000002</v>
      </c>
      <c r="DZ53" s="1">
        <v>2.0936258140000001</v>
      </c>
      <c r="EA53" s="1">
        <v>2.0409028610000002</v>
      </c>
      <c r="EB53" s="1">
        <v>2.7962374920000004</v>
      </c>
      <c r="EC53" s="1">
        <v>6.8527564089999995</v>
      </c>
      <c r="ED53" s="1">
        <v>0.74000636899999994</v>
      </c>
      <c r="EE53" s="1">
        <v>0.40492307599999999</v>
      </c>
      <c r="EF53" s="1">
        <v>5.9819200970000006</v>
      </c>
      <c r="EG53" s="1">
        <v>6.0613597440000007</v>
      </c>
      <c r="EH53" s="1">
        <v>8.7390588310000012</v>
      </c>
      <c r="EI53" s="1">
        <v>2.976159488</v>
      </c>
      <c r="EJ53" s="1">
        <v>1.0940455330000001</v>
      </c>
      <c r="EK53" s="1">
        <v>1.3669824819999998</v>
      </c>
      <c r="EL53" s="1">
        <v>1.0865030760000001</v>
      </c>
      <c r="EM53" s="1">
        <v>4.1019156349999992</v>
      </c>
      <c r="EN53" s="1">
        <v>11.555677006</v>
      </c>
      <c r="EO53" s="1">
        <v>17.762377631</v>
      </c>
      <c r="EP53" s="1">
        <v>0.31492307599999997</v>
      </c>
      <c r="EQ53" s="1">
        <v>3.8231644379999996</v>
      </c>
      <c r="ER53" s="1">
        <v>5.2269314339999999</v>
      </c>
      <c r="ES53" s="1">
        <v>3.5690797490000001</v>
      </c>
      <c r="ET53" s="1">
        <v>8.825054862</v>
      </c>
      <c r="EU53" s="1">
        <v>5.2013979040000002</v>
      </c>
      <c r="EV53" s="1">
        <v>4.6544771629999993</v>
      </c>
      <c r="EW53" s="1">
        <v>9.5797450709999996</v>
      </c>
      <c r="EX53" s="1">
        <v>0.58179147600000003</v>
      </c>
      <c r="EY53" s="1">
        <v>1.942788256</v>
      </c>
      <c r="EZ53" s="1">
        <v>5.7902946790000005</v>
      </c>
      <c r="FA53" s="1">
        <v>2.9024300199999997</v>
      </c>
      <c r="FB53" s="34">
        <v>0.31492307599999997</v>
      </c>
      <c r="FC53" s="34">
        <v>2.5420863250000001</v>
      </c>
      <c r="FD53" s="34">
        <v>8.700502178999999</v>
      </c>
      <c r="FE53" s="34">
        <v>2.3112646269999999</v>
      </c>
      <c r="FF53" s="34">
        <v>4.2040028000000005</v>
      </c>
      <c r="FG53" s="34">
        <v>3.1249387039999998</v>
      </c>
      <c r="FH53" s="34">
        <v>13.181740731000001</v>
      </c>
      <c r="FI53" s="34">
        <v>3.448747413</v>
      </c>
      <c r="FJ53" s="34">
        <v>4.6051638119999998</v>
      </c>
      <c r="FK53" s="34">
        <v>4.4874980080000002</v>
      </c>
      <c r="FL53" s="34">
        <v>8.9300243310000003</v>
      </c>
      <c r="FM53" s="34">
        <v>13.439675697999997</v>
      </c>
      <c r="FN53" s="34">
        <v>0.97502896500000003</v>
      </c>
      <c r="FO53" s="34">
        <v>9.7398393530000007</v>
      </c>
      <c r="FP53" s="34">
        <v>3.8532470960000005</v>
      </c>
      <c r="FQ53" s="34">
        <v>3.8601062190000013</v>
      </c>
      <c r="FR53" s="34">
        <v>7.1786306169999996</v>
      </c>
      <c r="FS53" s="34">
        <v>3.6342167250000004</v>
      </c>
      <c r="FT53" s="34">
        <v>6.7366477589999993</v>
      </c>
      <c r="FU53" s="34">
        <v>13.223090964000001</v>
      </c>
      <c r="FV53" s="34">
        <v>4.8992874109999995</v>
      </c>
      <c r="FW53" s="34">
        <v>3.8279998079999999</v>
      </c>
      <c r="FX53" s="34">
        <v>5.8622258770000002</v>
      </c>
      <c r="FY53" s="34">
        <v>8.4923756590000004</v>
      </c>
      <c r="FZ53" s="34">
        <v>1.0228630759999999</v>
      </c>
      <c r="GA53" s="34">
        <v>5.6858554809999999</v>
      </c>
      <c r="GB53" s="8">
        <v>4.9991581319999998</v>
      </c>
      <c r="GC53" s="8">
        <v>8.3486432879999999</v>
      </c>
      <c r="GD53" s="8">
        <v>9.6427556289999998</v>
      </c>
      <c r="GE53" s="8">
        <v>3.5724250980000001</v>
      </c>
      <c r="GF53" s="8">
        <v>6.875222557999999</v>
      </c>
      <c r="GG53" s="8">
        <v>2.79565047</v>
      </c>
      <c r="GH53" s="8">
        <v>3.8697209610000001</v>
      </c>
      <c r="GI53" s="8">
        <v>0.32150858800000004</v>
      </c>
      <c r="GJ53" s="8">
        <v>4.9762602999999999</v>
      </c>
      <c r="GK53" s="8">
        <v>7.1980149769999997</v>
      </c>
      <c r="GL53" s="9">
        <v>0.71964217599999991</v>
      </c>
      <c r="GM53" s="9">
        <v>3.6075959699999998</v>
      </c>
      <c r="GN53" s="9">
        <v>4.1974730900000008</v>
      </c>
      <c r="GO53" s="9">
        <v>4.4466795700000006</v>
      </c>
      <c r="GP53" s="9">
        <v>8.8126162229999991</v>
      </c>
      <c r="GQ53" s="9">
        <v>3.6571363369999998</v>
      </c>
      <c r="GR53" s="9">
        <v>9.3574932050000008</v>
      </c>
      <c r="GS53" s="9">
        <v>3.0670370450000002</v>
      </c>
      <c r="GT53" s="9">
        <v>5.1329201730000005</v>
      </c>
      <c r="GU53" s="9">
        <v>4.4950336960000001</v>
      </c>
      <c r="GV53" s="9">
        <v>4.090813775</v>
      </c>
      <c r="GW53" s="9">
        <v>8.1272863910000002</v>
      </c>
      <c r="GX53" s="9">
        <v>1.5043003619999999</v>
      </c>
      <c r="GY53" s="9">
        <v>1.9451833569999999</v>
      </c>
      <c r="GZ53" s="9">
        <v>2.506279556</v>
      </c>
      <c r="HA53" s="9">
        <v>1.178971794</v>
      </c>
      <c r="HB53" s="9">
        <v>1.490869019</v>
      </c>
      <c r="HC53" s="9">
        <v>5.068332088</v>
      </c>
      <c r="HD53" s="9">
        <v>1.7820659189999999</v>
      </c>
    </row>
    <row r="54" spans="1:212" s="29" customFormat="1" x14ac:dyDescent="0.25">
      <c r="A54" s="30" t="s">
        <v>26</v>
      </c>
      <c r="B54" s="31">
        <v>0.14254977600000002</v>
      </c>
      <c r="C54" s="31">
        <v>9.9558661999999992E-2</v>
      </c>
      <c r="D54" s="31">
        <v>0.538740424</v>
      </c>
      <c r="E54" s="31">
        <v>0.20615666300000002</v>
      </c>
      <c r="F54" s="31">
        <v>0.34807220100000003</v>
      </c>
      <c r="G54" s="31">
        <v>2.6673222700000001</v>
      </c>
      <c r="H54" s="31">
        <v>0.417608331</v>
      </c>
      <c r="I54" s="31">
        <v>0.178990076</v>
      </c>
      <c r="J54" s="31">
        <v>1.462576275</v>
      </c>
      <c r="K54" s="31">
        <v>1.009511568</v>
      </c>
      <c r="L54" s="31">
        <v>2.1421316090000002</v>
      </c>
      <c r="M54" s="31">
        <v>-0.23865486000000002</v>
      </c>
      <c r="N54" s="31">
        <v>0.08</v>
      </c>
      <c r="O54" s="31">
        <v>0.17864476999999998</v>
      </c>
      <c r="P54" s="31">
        <v>0.39358166</v>
      </c>
      <c r="Q54" s="31">
        <v>0.96560017000000009</v>
      </c>
      <c r="R54" s="31">
        <v>2.148352021</v>
      </c>
      <c r="S54" s="31">
        <v>0.55042204000000006</v>
      </c>
      <c r="T54" s="31">
        <v>0.44536150400000002</v>
      </c>
      <c r="U54" s="31">
        <v>1.288984224</v>
      </c>
      <c r="V54" s="31">
        <v>0.71607760300000001</v>
      </c>
      <c r="W54" s="31">
        <v>0.93919160999999995</v>
      </c>
      <c r="X54" s="31">
        <v>0.67109529999999995</v>
      </c>
      <c r="Y54" s="31">
        <v>1.1268428189999999</v>
      </c>
      <c r="Z54" s="31">
        <v>0.89996739999999997</v>
      </c>
      <c r="AA54" s="31">
        <v>2.0843252510000001</v>
      </c>
      <c r="AB54" s="31">
        <v>1.4384895489999998</v>
      </c>
      <c r="AC54" s="31">
        <v>0.56146397400000003</v>
      </c>
      <c r="AD54" s="31">
        <v>2.0935975790000003</v>
      </c>
      <c r="AE54" s="31">
        <v>1.3348247940000002</v>
      </c>
      <c r="AF54" s="31">
        <v>1.6299924219999999</v>
      </c>
      <c r="AG54" s="31">
        <v>2.7456999510000002</v>
      </c>
      <c r="AH54" s="31">
        <v>1.090558092</v>
      </c>
      <c r="AI54" s="31">
        <v>1.2132751000000002</v>
      </c>
      <c r="AJ54" s="31">
        <v>2.487410428</v>
      </c>
      <c r="AK54" s="31">
        <v>3.642668687</v>
      </c>
      <c r="AL54" s="31">
        <v>0.08</v>
      </c>
      <c r="AM54" s="31">
        <v>1.2</v>
      </c>
      <c r="AN54" s="31">
        <v>3.4506991600000001</v>
      </c>
      <c r="AO54" s="31">
        <v>0.51179365300000002</v>
      </c>
      <c r="AP54" s="31">
        <v>1.2228079250000001</v>
      </c>
      <c r="AQ54" s="31">
        <v>1.2716E-2</v>
      </c>
      <c r="AR54" s="31">
        <v>0.745</v>
      </c>
      <c r="AS54" s="31">
        <v>2.6517508189999996</v>
      </c>
      <c r="AT54" s="31">
        <v>2.3479106330000001</v>
      </c>
      <c r="AU54" s="31">
        <v>0.34912400999999998</v>
      </c>
      <c r="AV54" s="31">
        <v>1.0501358999999999</v>
      </c>
      <c r="AW54" s="31">
        <v>0.29389559999999998</v>
      </c>
      <c r="AX54" s="31">
        <v>1.0799912</v>
      </c>
      <c r="AY54" s="31">
        <v>1.0732148189999999</v>
      </c>
      <c r="AZ54" s="31">
        <v>2.3046411529999999</v>
      </c>
      <c r="BA54" s="31">
        <v>1.1329185480000001</v>
      </c>
      <c r="BB54" s="31">
        <v>1.1388844</v>
      </c>
      <c r="BC54" s="31">
        <v>0.72020000000000006</v>
      </c>
      <c r="BD54" s="31">
        <v>0.74476043300000005</v>
      </c>
      <c r="BE54" s="31">
        <v>2.9906585199999998</v>
      </c>
      <c r="BF54" s="31">
        <v>1.5995084509999999</v>
      </c>
      <c r="BG54" s="31">
        <v>1.2896884</v>
      </c>
      <c r="BH54" s="31">
        <v>1.004977241</v>
      </c>
      <c r="BI54" s="31">
        <v>0.15997549699999999</v>
      </c>
      <c r="BJ54" s="31">
        <v>0.08</v>
      </c>
      <c r="BK54" s="31">
        <v>2.8312396950000003</v>
      </c>
      <c r="BL54" s="31">
        <v>2.6915154029999999</v>
      </c>
      <c r="BM54" s="31">
        <v>2.0414659730000002</v>
      </c>
      <c r="BN54" s="31">
        <v>4.1456460220000002</v>
      </c>
      <c r="BO54" s="31">
        <v>1.5227480200000001</v>
      </c>
      <c r="BP54" s="31">
        <v>4.1054254209999996</v>
      </c>
      <c r="BQ54" s="31">
        <v>0.467415101</v>
      </c>
      <c r="BR54" s="31">
        <v>2.5496208440000001</v>
      </c>
      <c r="BS54" s="31">
        <v>1.866666309</v>
      </c>
      <c r="BT54" s="31">
        <v>3.9368749599999999</v>
      </c>
      <c r="BU54" s="31">
        <v>1.9873717999999998</v>
      </c>
      <c r="BV54" s="31">
        <v>0.08</v>
      </c>
      <c r="BW54" s="31">
        <v>2.47655</v>
      </c>
      <c r="BX54" s="31">
        <v>5.3233436330000004</v>
      </c>
      <c r="BY54" s="31">
        <v>5.0678468599999995</v>
      </c>
      <c r="BZ54" s="31">
        <v>1.371913073</v>
      </c>
      <c r="CA54" s="31">
        <v>3.0430433149999998</v>
      </c>
      <c r="CB54" s="31">
        <v>2.1089284130000001</v>
      </c>
      <c r="CC54" s="31">
        <v>4.3959342999999995</v>
      </c>
      <c r="CD54" s="31">
        <v>2.2783215599999997</v>
      </c>
      <c r="CE54" s="31">
        <v>0.89397110299999993</v>
      </c>
      <c r="CF54" s="31">
        <v>2.2429749999999999</v>
      </c>
      <c r="CG54" s="31">
        <v>5.8789025000000006</v>
      </c>
      <c r="CH54" s="31">
        <v>1.9607284999999999</v>
      </c>
      <c r="CI54" s="31">
        <v>1.220415</v>
      </c>
      <c r="CJ54" s="31">
        <v>4.0165978999999998</v>
      </c>
      <c r="CK54" s="31">
        <v>4.8068267029999996</v>
      </c>
      <c r="CL54" s="31">
        <v>2.2215826889999999</v>
      </c>
      <c r="CM54" s="31">
        <v>5.1762970500000005</v>
      </c>
      <c r="CN54" s="31">
        <v>1.49895</v>
      </c>
      <c r="CO54" s="31">
        <v>2.4350852270000001</v>
      </c>
      <c r="CP54" s="31">
        <v>4.1069430579999997</v>
      </c>
      <c r="CQ54" s="31">
        <v>1.742161292</v>
      </c>
      <c r="CR54" s="31">
        <v>2.0562081229999998</v>
      </c>
      <c r="CS54" s="31">
        <v>13.359705889999999</v>
      </c>
      <c r="CT54" s="31">
        <v>4.1952944879999992</v>
      </c>
      <c r="CU54" s="31">
        <v>3.3359600999999999</v>
      </c>
      <c r="CV54" s="31">
        <v>4.5229914900000008</v>
      </c>
      <c r="CW54" s="31">
        <v>3.2065120839999999</v>
      </c>
      <c r="CX54" s="31">
        <v>8.7200120389999984</v>
      </c>
      <c r="CY54" s="31">
        <v>3.2797185660000001</v>
      </c>
      <c r="CZ54" s="31">
        <v>2.3968468650000001</v>
      </c>
      <c r="DA54" s="31">
        <v>1.7108167539999999</v>
      </c>
      <c r="DB54" s="31">
        <v>1.642500544</v>
      </c>
      <c r="DC54" s="31">
        <v>3.6337429980000002</v>
      </c>
      <c r="DD54" s="31">
        <v>3.0370875829999999</v>
      </c>
      <c r="DE54" s="31">
        <v>7.7702241260000005</v>
      </c>
      <c r="DF54" s="31">
        <v>3.4995514459999999</v>
      </c>
      <c r="DG54" s="31">
        <v>1.8150715479999999</v>
      </c>
      <c r="DH54" s="31">
        <v>3.0628342670000004</v>
      </c>
      <c r="DI54" s="31">
        <v>4.2522403539999996</v>
      </c>
      <c r="DJ54" s="31">
        <v>5.4186613180000007</v>
      </c>
      <c r="DK54" s="31">
        <v>2.9870356170000001</v>
      </c>
      <c r="DL54" s="31">
        <v>2.8780635370000001</v>
      </c>
      <c r="DM54" s="31">
        <v>1.759987864</v>
      </c>
      <c r="DN54" s="31">
        <v>1.6301524090000001</v>
      </c>
      <c r="DO54" s="31">
        <v>3.6898858639999998</v>
      </c>
      <c r="DP54" s="31">
        <v>3.6227641279999996</v>
      </c>
      <c r="DQ54" s="31">
        <v>0.30493010199999998</v>
      </c>
      <c r="DR54" s="31">
        <v>3.510339788</v>
      </c>
      <c r="DS54" s="31">
        <v>2.472026015</v>
      </c>
      <c r="DT54" s="31">
        <v>2.4247784550000002</v>
      </c>
      <c r="DU54" s="31">
        <v>3.7222571210000002</v>
      </c>
      <c r="DV54" s="31">
        <v>6.6485400739999996</v>
      </c>
      <c r="DW54" s="31">
        <v>1.6286720499999998</v>
      </c>
      <c r="DX54" s="31">
        <v>2.0202317880000003</v>
      </c>
      <c r="DY54" s="31">
        <v>0.33426703400000002</v>
      </c>
      <c r="DZ54" s="31">
        <v>2.0936258140000001</v>
      </c>
      <c r="EA54" s="31">
        <v>2.0409028610000002</v>
      </c>
      <c r="EB54" s="31">
        <v>2.7962374920000004</v>
      </c>
      <c r="EC54" s="31">
        <v>0.85275640899999994</v>
      </c>
      <c r="ED54" s="31">
        <v>0.74000636899999994</v>
      </c>
      <c r="EE54" s="31">
        <v>0.40492307599999999</v>
      </c>
      <c r="EF54" s="31">
        <v>5.9819200970000006</v>
      </c>
      <c r="EG54" s="31">
        <v>6.0613597440000007</v>
      </c>
      <c r="EH54" s="31">
        <v>8.1143924590000012</v>
      </c>
      <c r="EI54" s="31">
        <v>2.976159488</v>
      </c>
      <c r="EJ54" s="31">
        <v>1.0940455330000001</v>
      </c>
      <c r="EK54" s="31">
        <v>1.3669824819999998</v>
      </c>
      <c r="EL54" s="31">
        <v>1.0865030760000001</v>
      </c>
      <c r="EM54" s="31">
        <v>4.1019156349999992</v>
      </c>
      <c r="EN54" s="31">
        <v>11.555677006</v>
      </c>
      <c r="EO54" s="31">
        <v>4.042630076</v>
      </c>
      <c r="EP54" s="31">
        <v>0.31492307599999997</v>
      </c>
      <c r="EQ54" s="31">
        <v>3.8231644379999996</v>
      </c>
      <c r="ER54" s="31">
        <v>5.2269314339999999</v>
      </c>
      <c r="ES54" s="31">
        <v>2.8965154760000003</v>
      </c>
      <c r="ET54" s="31">
        <v>8.825054862</v>
      </c>
      <c r="EU54" s="31">
        <v>3.8639725440000001</v>
      </c>
      <c r="EV54" s="31">
        <v>4.6544771629999993</v>
      </c>
      <c r="EW54" s="31">
        <v>5.3193143149999997</v>
      </c>
      <c r="EX54" s="31">
        <v>0.58179147600000003</v>
      </c>
      <c r="EY54" s="31">
        <v>1.456324416</v>
      </c>
      <c r="EZ54" s="31">
        <v>5.2985829310000003</v>
      </c>
      <c r="FA54" s="31">
        <v>1.3835197270000001</v>
      </c>
      <c r="FB54" s="31">
        <v>0.31492307599999997</v>
      </c>
      <c r="FC54" s="31">
        <v>2.5420863250000001</v>
      </c>
      <c r="FD54" s="31">
        <v>8.700502178999999</v>
      </c>
      <c r="FE54" s="31">
        <v>2.3112646269999999</v>
      </c>
      <c r="FF54" s="31">
        <v>4.2040028000000005</v>
      </c>
      <c r="FG54" s="31">
        <v>1.9889387039999999</v>
      </c>
      <c r="FH54" s="31">
        <v>11.289087810000002</v>
      </c>
      <c r="FI54" s="31">
        <v>1.538664163</v>
      </c>
      <c r="FJ54" s="31">
        <v>3.482163812</v>
      </c>
      <c r="FK54" s="31">
        <v>3.2162871979999998</v>
      </c>
      <c r="FL54" s="31">
        <v>5.940024331</v>
      </c>
      <c r="FM54" s="31">
        <v>12.873100698</v>
      </c>
      <c r="FN54" s="31">
        <v>0.97502896500000003</v>
      </c>
      <c r="FO54" s="31">
        <v>2.8398393529999999</v>
      </c>
      <c r="FP54" s="31">
        <v>4.4032470960000003</v>
      </c>
      <c r="FQ54" s="31">
        <v>2.3200500759999998</v>
      </c>
      <c r="FR54" s="31">
        <v>6.3511405999999999</v>
      </c>
      <c r="FS54" s="31">
        <v>3.1342167250000004</v>
      </c>
      <c r="FT54" s="31">
        <v>4.1107304299999994</v>
      </c>
      <c r="FU54" s="31">
        <v>9.2900735640000001</v>
      </c>
      <c r="FV54" s="31">
        <v>2.649287411</v>
      </c>
      <c r="FW54" s="31">
        <v>3.8279998079999999</v>
      </c>
      <c r="FX54" s="31">
        <v>0.88212000499999998</v>
      </c>
      <c r="FY54" s="31">
        <v>1.909500263</v>
      </c>
      <c r="FZ54" s="31">
        <v>1.0228630759999999</v>
      </c>
      <c r="GA54" s="31">
        <v>4.6858554809999999</v>
      </c>
      <c r="GB54" s="27">
        <v>4.9647493369999998</v>
      </c>
      <c r="GC54" s="27">
        <v>3.2256617349999996</v>
      </c>
      <c r="GD54" s="27">
        <v>4.8517542380000007</v>
      </c>
      <c r="GE54" s="27">
        <v>1.5724250979999999</v>
      </c>
      <c r="GF54" s="27">
        <v>4.5108427709999992</v>
      </c>
      <c r="GG54" s="27">
        <v>2.0900528739999999</v>
      </c>
      <c r="GH54" s="27">
        <v>3.8640064729999999</v>
      </c>
      <c r="GI54" s="27">
        <v>0.327223076</v>
      </c>
      <c r="GJ54" s="27">
        <v>2.4673796400000003</v>
      </c>
      <c r="GK54" s="27">
        <v>5.9980149769999995</v>
      </c>
      <c r="GL54" s="28">
        <v>0.71964217599999991</v>
      </c>
      <c r="GM54" s="28">
        <v>3.6075959699999998</v>
      </c>
      <c r="GN54" s="28">
        <v>4.1974730900000008</v>
      </c>
      <c r="GO54" s="28">
        <v>4.4466795700000006</v>
      </c>
      <c r="GP54" s="28">
        <v>8.8126162229999991</v>
      </c>
      <c r="GQ54" s="28">
        <v>3.6571363369999998</v>
      </c>
      <c r="GR54" s="28">
        <v>5.0324932050000006</v>
      </c>
      <c r="GS54" s="28">
        <v>3.0670370450000002</v>
      </c>
      <c r="GT54" s="28">
        <v>5.1329201730000005</v>
      </c>
      <c r="GU54" s="28">
        <v>3.4150336960000001</v>
      </c>
      <c r="GV54" s="28">
        <v>4.090813775</v>
      </c>
      <c r="GW54" s="28">
        <v>3.463286391</v>
      </c>
      <c r="GX54" s="28">
        <v>1.5043003619999999</v>
      </c>
      <c r="GY54" s="28">
        <v>1.9451833569999999</v>
      </c>
      <c r="GZ54" s="28">
        <v>2.506279556</v>
      </c>
      <c r="HA54" s="28">
        <v>1.178971794</v>
      </c>
      <c r="HB54" s="28">
        <v>1.490869019</v>
      </c>
      <c r="HC54" s="28">
        <v>5.068332088</v>
      </c>
      <c r="HD54" s="28">
        <v>1.7820659189999999</v>
      </c>
    </row>
    <row r="55" spans="1:212" x14ac:dyDescent="0.25">
      <c r="A55" s="15" t="s">
        <v>27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4.0141629000000005E-2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2.69</v>
      </c>
      <c r="AX55" s="1">
        <v>0</v>
      </c>
      <c r="AY55" s="1">
        <v>0</v>
      </c>
      <c r="AZ55" s="1">
        <v>0</v>
      </c>
      <c r="BA55" s="1">
        <v>0</v>
      </c>
      <c r="BB55" s="1">
        <v>1.89375</v>
      </c>
      <c r="BC55" s="1">
        <v>0</v>
      </c>
      <c r="BD55" s="1">
        <v>0</v>
      </c>
      <c r="BE55" s="1">
        <v>0</v>
      </c>
      <c r="BF55" s="1">
        <v>1.9797</v>
      </c>
      <c r="BG55" s="1">
        <v>-8.9111999999999997E-2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2.17</v>
      </c>
      <c r="BN55" s="1">
        <v>0</v>
      </c>
      <c r="BO55" s="1">
        <v>0</v>
      </c>
      <c r="BP55" s="1">
        <v>0</v>
      </c>
      <c r="BQ55" s="1">
        <v>0</v>
      </c>
      <c r="BR55" s="1">
        <v>-0.105</v>
      </c>
      <c r="BS55" s="1">
        <v>2.2149999999999999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0</v>
      </c>
      <c r="CE55" s="1">
        <v>0</v>
      </c>
      <c r="CF55" s="1">
        <v>0</v>
      </c>
      <c r="CG55" s="1">
        <v>0</v>
      </c>
      <c r="CH55" s="1">
        <v>0</v>
      </c>
      <c r="CI55" s="1">
        <v>0</v>
      </c>
      <c r="CJ55" s="1">
        <v>0</v>
      </c>
      <c r="CK55" s="1">
        <v>0</v>
      </c>
      <c r="CL55" s="1">
        <v>0</v>
      </c>
      <c r="CM55" s="1">
        <v>0</v>
      </c>
      <c r="CN55" s="1">
        <v>0</v>
      </c>
      <c r="CO55" s="1">
        <v>0</v>
      </c>
      <c r="CP55" s="1">
        <v>0</v>
      </c>
      <c r="CQ55" s="1">
        <v>0</v>
      </c>
      <c r="CR55" s="1">
        <v>0</v>
      </c>
      <c r="CS55" s="1">
        <v>0</v>
      </c>
      <c r="CT55" s="1">
        <v>0</v>
      </c>
      <c r="CU55" s="1">
        <v>0</v>
      </c>
      <c r="CV55" s="1">
        <v>0</v>
      </c>
      <c r="CW55" s="1">
        <v>0</v>
      </c>
      <c r="CX55" s="1">
        <v>0</v>
      </c>
      <c r="CY55" s="1">
        <v>0</v>
      </c>
      <c r="CZ55" s="1">
        <v>0</v>
      </c>
      <c r="DA55" s="1">
        <v>114.63</v>
      </c>
      <c r="DB55" s="1">
        <v>0</v>
      </c>
      <c r="DC55" s="1">
        <v>0</v>
      </c>
      <c r="DD55" s="1">
        <v>0</v>
      </c>
      <c r="DE55" s="1">
        <v>163.19639999999998</v>
      </c>
      <c r="DF55" s="1">
        <v>0</v>
      </c>
      <c r="DG55" s="1">
        <v>0</v>
      </c>
      <c r="DH55" s="1">
        <v>0</v>
      </c>
      <c r="DI55" s="1">
        <v>0</v>
      </c>
      <c r="DJ55" s="1">
        <v>0</v>
      </c>
      <c r="DK55" s="1">
        <v>0</v>
      </c>
      <c r="DL55" s="1">
        <v>0</v>
      </c>
      <c r="DM55" s="1">
        <v>0</v>
      </c>
      <c r="DN55" s="1">
        <v>0</v>
      </c>
      <c r="DO55" s="1">
        <v>0</v>
      </c>
      <c r="DP55" s="1">
        <v>0</v>
      </c>
      <c r="DQ55" s="1">
        <v>0</v>
      </c>
      <c r="DR55" s="1">
        <v>0</v>
      </c>
      <c r="DS55" s="1">
        <v>0</v>
      </c>
      <c r="DT55" s="1">
        <v>0</v>
      </c>
      <c r="DU55" s="1">
        <v>0</v>
      </c>
      <c r="DV55" s="1">
        <v>0</v>
      </c>
      <c r="DW55" s="1">
        <v>0</v>
      </c>
      <c r="DX55" s="1">
        <v>0</v>
      </c>
      <c r="DY55" s="1">
        <v>0</v>
      </c>
      <c r="DZ55" s="1">
        <v>0</v>
      </c>
      <c r="EA55" s="1">
        <v>0</v>
      </c>
      <c r="EB55" s="1">
        <v>0</v>
      </c>
      <c r="EC55" s="1">
        <v>6</v>
      </c>
      <c r="ED55" s="1">
        <v>0</v>
      </c>
      <c r="EE55" s="1">
        <v>0</v>
      </c>
      <c r="EF55" s="1">
        <v>0</v>
      </c>
      <c r="EG55" s="1">
        <v>0</v>
      </c>
      <c r="EH55" s="1">
        <v>0.62466637199999997</v>
      </c>
      <c r="EI55" s="1">
        <v>0</v>
      </c>
      <c r="EJ55" s="1">
        <v>0</v>
      </c>
      <c r="EK55" s="1">
        <v>0</v>
      </c>
      <c r="EL55" s="1">
        <v>0</v>
      </c>
      <c r="EM55" s="1">
        <v>0</v>
      </c>
      <c r="EN55" s="1">
        <v>0</v>
      </c>
      <c r="EO55" s="1">
        <v>13.719747555</v>
      </c>
      <c r="EP55" s="1">
        <v>0</v>
      </c>
      <c r="EQ55" s="1">
        <v>0</v>
      </c>
      <c r="ER55" s="1">
        <v>0</v>
      </c>
      <c r="ES55" s="1">
        <v>0.67256427299999999</v>
      </c>
      <c r="ET55" s="1">
        <v>0</v>
      </c>
      <c r="EU55" s="1">
        <v>1.3374253599999999</v>
      </c>
      <c r="EV55" s="1">
        <v>0</v>
      </c>
      <c r="EW55" s="1">
        <v>4.2604307559999999</v>
      </c>
      <c r="EX55" s="1">
        <v>0</v>
      </c>
      <c r="EY55" s="1">
        <v>0.48646383999999998</v>
      </c>
      <c r="EZ55" s="1">
        <v>0.491711748</v>
      </c>
      <c r="FA55" s="1">
        <v>1.5189102929999998</v>
      </c>
      <c r="FB55" s="1">
        <v>0</v>
      </c>
      <c r="FC55" s="1">
        <v>0</v>
      </c>
      <c r="FD55" s="1">
        <v>0</v>
      </c>
      <c r="FE55" s="1">
        <v>0</v>
      </c>
      <c r="FF55" s="1">
        <v>0</v>
      </c>
      <c r="FG55" s="1">
        <v>1.1359999999999999</v>
      </c>
      <c r="FH55" s="1">
        <v>1.8926529209999998</v>
      </c>
      <c r="FI55" s="1">
        <v>1.91008325</v>
      </c>
      <c r="FJ55" s="1">
        <v>1.123</v>
      </c>
      <c r="FK55" s="1">
        <v>1.2712108100000001</v>
      </c>
      <c r="FL55" s="1">
        <v>2.99</v>
      </c>
      <c r="FM55" s="1">
        <v>0.56657499999999705</v>
      </c>
      <c r="FN55" s="1">
        <v>0</v>
      </c>
      <c r="FO55" s="1">
        <v>6.9</v>
      </c>
      <c r="FP55" s="1">
        <v>-0.55000000000000004</v>
      </c>
      <c r="FQ55" s="1">
        <v>1.5400561430000017</v>
      </c>
      <c r="FR55" s="1">
        <v>0.82749001699999991</v>
      </c>
      <c r="FS55" s="1">
        <v>0.5</v>
      </c>
      <c r="FT55" s="1">
        <v>2.625917329</v>
      </c>
      <c r="FU55" s="1">
        <v>3.9330174000000002</v>
      </c>
      <c r="FV55" s="1">
        <v>2.25</v>
      </c>
      <c r="FW55" s="1">
        <v>0</v>
      </c>
      <c r="FX55" s="1">
        <v>4.9801058720000002</v>
      </c>
      <c r="FY55" s="1">
        <v>6.5828753960000004</v>
      </c>
      <c r="FZ55" s="1">
        <v>0</v>
      </c>
      <c r="GA55" s="1">
        <v>1</v>
      </c>
      <c r="GB55" s="8">
        <v>3.4408794999999999E-2</v>
      </c>
      <c r="GC55" s="8">
        <v>5.1229815529999998</v>
      </c>
      <c r="GD55" s="8">
        <v>4.791001391</v>
      </c>
      <c r="GE55" s="8">
        <v>2</v>
      </c>
      <c r="GF55" s="8">
        <v>2.3643797869999998</v>
      </c>
      <c r="GG55" s="8">
        <v>0.70559759599999994</v>
      </c>
      <c r="GH55" s="8">
        <v>5.7144880000000002E-3</v>
      </c>
      <c r="GI55" s="8">
        <v>-5.7144879999999603E-3</v>
      </c>
      <c r="GJ55" s="8">
        <v>2.50888066</v>
      </c>
      <c r="GK55" s="8">
        <v>1.2</v>
      </c>
      <c r="GL55" s="9">
        <v>0</v>
      </c>
      <c r="GM55" s="9">
        <v>0</v>
      </c>
      <c r="GN55" s="9">
        <v>0</v>
      </c>
      <c r="GO55" s="9">
        <v>0</v>
      </c>
      <c r="GP55" s="9">
        <v>0</v>
      </c>
      <c r="GQ55" s="9">
        <v>0</v>
      </c>
      <c r="GR55" s="9">
        <v>4.3250000000000002</v>
      </c>
      <c r="GS55" s="9">
        <v>0</v>
      </c>
      <c r="GT55" s="9">
        <v>0</v>
      </c>
      <c r="GU55" s="9">
        <v>1.08</v>
      </c>
      <c r="GV55" s="9">
        <v>0</v>
      </c>
      <c r="GW55" s="9">
        <v>4.6639999999999997</v>
      </c>
      <c r="GX55" s="9">
        <v>0</v>
      </c>
      <c r="GY55" s="9">
        <v>0</v>
      </c>
      <c r="GZ55" s="9">
        <v>0</v>
      </c>
      <c r="HA55" s="9">
        <v>0</v>
      </c>
      <c r="HB55" s="9">
        <v>0</v>
      </c>
      <c r="HC55" s="9">
        <v>0</v>
      </c>
      <c r="HD55" s="9">
        <v>0</v>
      </c>
    </row>
    <row r="56" spans="1:212" x14ac:dyDescent="0.25">
      <c r="A56" s="15" t="s">
        <v>29</v>
      </c>
      <c r="B56" s="1">
        <v>16.805984056</v>
      </c>
      <c r="C56" s="1">
        <v>20.294809470999997</v>
      </c>
      <c r="D56" s="1">
        <v>34.810246614</v>
      </c>
      <c r="E56" s="1">
        <v>32.702466968000003</v>
      </c>
      <c r="F56" s="1">
        <v>43.707696079999998</v>
      </c>
      <c r="G56" s="1">
        <v>46.576864571000002</v>
      </c>
      <c r="H56" s="1">
        <v>49.270596134000002</v>
      </c>
      <c r="I56" s="1">
        <v>26.038457860000001</v>
      </c>
      <c r="J56" s="1">
        <v>36.944532051000003</v>
      </c>
      <c r="K56" s="1">
        <v>52.494961023000002</v>
      </c>
      <c r="L56" s="1">
        <v>54.244287338999996</v>
      </c>
      <c r="M56" s="1">
        <v>141.011833986</v>
      </c>
      <c r="N56" s="1">
        <v>15.445228144000001</v>
      </c>
      <c r="O56" s="1">
        <v>24.123842691</v>
      </c>
      <c r="P56" s="1">
        <v>28.407291301999997</v>
      </c>
      <c r="Q56" s="1">
        <v>35.087070994000001</v>
      </c>
      <c r="R56" s="1">
        <v>49.281444699999994</v>
      </c>
      <c r="S56" s="1">
        <v>44.480333795999996</v>
      </c>
      <c r="T56" s="1">
        <v>56.073877014000004</v>
      </c>
      <c r="U56" s="1">
        <v>74.670021974000008</v>
      </c>
      <c r="V56" s="1">
        <v>68.502893783000005</v>
      </c>
      <c r="W56" s="1">
        <v>91.052607174000002</v>
      </c>
      <c r="X56" s="1">
        <v>57.465679340000001</v>
      </c>
      <c r="Y56" s="1">
        <v>136.57338136700002</v>
      </c>
      <c r="Z56" s="1">
        <v>7.3531309499999997</v>
      </c>
      <c r="AA56" s="1">
        <v>65.972189526000008</v>
      </c>
      <c r="AB56" s="1">
        <v>52.821105099999997</v>
      </c>
      <c r="AC56" s="1">
        <v>66.998459393000005</v>
      </c>
      <c r="AD56" s="1">
        <v>72.547898212000007</v>
      </c>
      <c r="AE56" s="1">
        <v>74.459740816999997</v>
      </c>
      <c r="AF56" s="1">
        <v>93.809465547000002</v>
      </c>
      <c r="AG56" s="1">
        <v>82.024526991000016</v>
      </c>
      <c r="AH56" s="1">
        <v>85.602731092999989</v>
      </c>
      <c r="AI56" s="1">
        <v>100.646980399</v>
      </c>
      <c r="AJ56" s="1">
        <v>117.98022793</v>
      </c>
      <c r="AK56" s="1">
        <v>131.24107903799998</v>
      </c>
      <c r="AL56" s="1">
        <v>24.762391468000004</v>
      </c>
      <c r="AM56" s="1">
        <v>35.357931700999998</v>
      </c>
      <c r="AN56" s="1">
        <v>56.791688667999999</v>
      </c>
      <c r="AO56" s="1">
        <v>80.761769602000001</v>
      </c>
      <c r="AP56" s="1">
        <v>79.760658409999991</v>
      </c>
      <c r="AQ56" s="1">
        <v>113.851414014</v>
      </c>
      <c r="AR56" s="1">
        <v>87.872685749999988</v>
      </c>
      <c r="AS56" s="1">
        <v>89.826078472999995</v>
      </c>
      <c r="AT56" s="1">
        <v>109.698134319</v>
      </c>
      <c r="AU56" s="1">
        <v>82.932106251000008</v>
      </c>
      <c r="AV56" s="1">
        <v>68.982358761</v>
      </c>
      <c r="AW56" s="1">
        <v>268.026673958</v>
      </c>
      <c r="AX56" s="1">
        <v>24.992571399999999</v>
      </c>
      <c r="AY56" s="1">
        <v>57.731463320000003</v>
      </c>
      <c r="AZ56" s="1">
        <v>74.677164110999996</v>
      </c>
      <c r="BA56" s="1">
        <v>74.714621864999998</v>
      </c>
      <c r="BB56" s="1">
        <v>93.003302239999996</v>
      </c>
      <c r="BC56" s="1">
        <v>91.505687828999996</v>
      </c>
      <c r="BD56" s="1">
        <v>108.208813761</v>
      </c>
      <c r="BE56" s="1">
        <v>127.16326567200001</v>
      </c>
      <c r="BF56" s="1">
        <v>108.825391614</v>
      </c>
      <c r="BG56" s="1">
        <v>123.62021772300001</v>
      </c>
      <c r="BH56" s="1">
        <v>143.17823016400001</v>
      </c>
      <c r="BI56" s="1">
        <v>226.37155871600001</v>
      </c>
      <c r="BJ56" s="1">
        <v>37.304915192999999</v>
      </c>
      <c r="BK56" s="1">
        <v>108.671485119</v>
      </c>
      <c r="BL56" s="1">
        <v>133.22433728800002</v>
      </c>
      <c r="BM56" s="1">
        <v>152.74125456199999</v>
      </c>
      <c r="BN56" s="1">
        <v>83.549110709999994</v>
      </c>
      <c r="BO56" s="1">
        <v>100.544693779</v>
      </c>
      <c r="BP56" s="1">
        <v>109.458703117</v>
      </c>
      <c r="BQ56" s="1">
        <v>84.588015968000008</v>
      </c>
      <c r="BR56" s="1">
        <v>122.617979373</v>
      </c>
      <c r="BS56" s="1">
        <v>102.08030851200002</v>
      </c>
      <c r="BT56" s="1">
        <v>110.57243021799999</v>
      </c>
      <c r="BU56" s="1">
        <v>275.40234193599997</v>
      </c>
      <c r="BV56" s="1">
        <v>41.474823604999997</v>
      </c>
      <c r="BW56" s="1">
        <v>91.123491812000012</v>
      </c>
      <c r="BX56" s="1">
        <v>197.86559048300001</v>
      </c>
      <c r="BY56" s="1">
        <v>137.11448788600001</v>
      </c>
      <c r="BZ56" s="1">
        <v>142.55378756500002</v>
      </c>
      <c r="CA56" s="1">
        <v>141.26278138800001</v>
      </c>
      <c r="CB56" s="1">
        <v>144.549562116</v>
      </c>
      <c r="CC56" s="1">
        <v>154.56547854299998</v>
      </c>
      <c r="CD56" s="1">
        <v>166.17149125999998</v>
      </c>
      <c r="CE56" s="1">
        <v>262.15222615300002</v>
      </c>
      <c r="CF56" s="1">
        <v>188.62618146599999</v>
      </c>
      <c r="CG56" s="1">
        <v>360.20077401399999</v>
      </c>
      <c r="CH56" s="1">
        <v>43.059994535000001</v>
      </c>
      <c r="CI56" s="1">
        <v>110.82361893500001</v>
      </c>
      <c r="CJ56" s="1">
        <v>106.296811529</v>
      </c>
      <c r="CK56" s="1">
        <v>113.74826407500001</v>
      </c>
      <c r="CL56" s="1">
        <v>109.459648827</v>
      </c>
      <c r="CM56" s="1">
        <v>322.40117886600001</v>
      </c>
      <c r="CN56" s="1">
        <v>148.678077914</v>
      </c>
      <c r="CO56" s="1">
        <v>158.62329784599999</v>
      </c>
      <c r="CP56" s="1">
        <v>130.62750248199998</v>
      </c>
      <c r="CQ56" s="1">
        <v>87.183668970000014</v>
      </c>
      <c r="CR56" s="1">
        <v>234.18436057300002</v>
      </c>
      <c r="CS56" s="1">
        <v>334.42987389699999</v>
      </c>
      <c r="CT56" s="1">
        <v>65.618939308999998</v>
      </c>
      <c r="CU56" s="1">
        <v>110.22480370099998</v>
      </c>
      <c r="CV56" s="1">
        <v>247.36438043200002</v>
      </c>
      <c r="CW56" s="1">
        <v>176.840303726</v>
      </c>
      <c r="CX56" s="1">
        <v>190.43727607900001</v>
      </c>
      <c r="CY56" s="1">
        <v>217.22462481000002</v>
      </c>
      <c r="CZ56" s="1">
        <v>230.72104071000001</v>
      </c>
      <c r="DA56" s="1">
        <v>187.96328598100001</v>
      </c>
      <c r="DB56" s="1">
        <v>159.371759446</v>
      </c>
      <c r="DC56" s="1">
        <v>202.70986193499999</v>
      </c>
      <c r="DD56" s="1">
        <v>184.77946818299998</v>
      </c>
      <c r="DE56" s="1">
        <v>486.660134658</v>
      </c>
      <c r="DF56" s="1">
        <v>10.902150959</v>
      </c>
      <c r="DG56" s="1">
        <v>323.881202637</v>
      </c>
      <c r="DH56" s="1">
        <v>302.13217729500002</v>
      </c>
      <c r="DI56" s="1">
        <v>375.92747076699999</v>
      </c>
      <c r="DJ56" s="1">
        <v>362.90561039500005</v>
      </c>
      <c r="DK56" s="1">
        <v>279.19234353100001</v>
      </c>
      <c r="DL56" s="1">
        <v>314.74451252799997</v>
      </c>
      <c r="DM56" s="1">
        <v>250.29202487599997</v>
      </c>
      <c r="DN56" s="1">
        <v>157.25444662800001</v>
      </c>
      <c r="DO56" s="1">
        <v>280.18002469500004</v>
      </c>
      <c r="DP56" s="1">
        <v>641.54582124699994</v>
      </c>
      <c r="DQ56" s="1">
        <v>465.74389949200003</v>
      </c>
      <c r="DR56" s="1">
        <v>434.17351784500011</v>
      </c>
      <c r="DS56" s="1">
        <v>330.69821631499997</v>
      </c>
      <c r="DT56" s="1">
        <v>319.026114382</v>
      </c>
      <c r="DU56" s="1">
        <v>259.02280214400002</v>
      </c>
      <c r="DV56" s="1">
        <v>293.48617594799998</v>
      </c>
      <c r="DW56" s="1">
        <v>223.268178971</v>
      </c>
      <c r="DX56" s="1">
        <v>253.28243298900003</v>
      </c>
      <c r="DY56" s="1">
        <v>213.97417318499998</v>
      </c>
      <c r="DZ56" s="1">
        <v>241.09377257</v>
      </c>
      <c r="EA56" s="1">
        <v>257.61923211499999</v>
      </c>
      <c r="EB56" s="1">
        <v>252.84987823199998</v>
      </c>
      <c r="EC56" s="1">
        <v>597.44640589799997</v>
      </c>
      <c r="ED56" s="1">
        <v>144.26294127200001</v>
      </c>
      <c r="EE56" s="1">
        <v>450.04494448399998</v>
      </c>
      <c r="EF56" s="1">
        <v>327.48123071300006</v>
      </c>
      <c r="EG56" s="1">
        <v>253.54164228400003</v>
      </c>
      <c r="EH56" s="1">
        <v>274.99996720499996</v>
      </c>
      <c r="EI56" s="1">
        <v>545.33580037500008</v>
      </c>
      <c r="EJ56" s="1">
        <v>448.81359667699996</v>
      </c>
      <c r="EK56" s="1">
        <v>300.89278990499997</v>
      </c>
      <c r="EL56" s="1">
        <v>319.76641300100005</v>
      </c>
      <c r="EM56" s="1">
        <v>277.23566569799999</v>
      </c>
      <c r="EN56" s="1">
        <v>420.81039583300003</v>
      </c>
      <c r="EO56" s="1">
        <v>455.75748658300006</v>
      </c>
      <c r="EP56" s="1">
        <v>163.39148287899997</v>
      </c>
      <c r="EQ56" s="1">
        <v>306.59877214300002</v>
      </c>
      <c r="ER56" s="1">
        <v>365.55941891599997</v>
      </c>
      <c r="ES56" s="1">
        <v>308.60725066099997</v>
      </c>
      <c r="ET56" s="1">
        <v>320.76216167799998</v>
      </c>
      <c r="EU56" s="1">
        <v>485.87014618299997</v>
      </c>
      <c r="EV56" s="1">
        <v>570.98245262</v>
      </c>
      <c r="EW56" s="1">
        <v>328.66764950799995</v>
      </c>
      <c r="EX56" s="1">
        <v>358.20244874899998</v>
      </c>
      <c r="EY56" s="1">
        <v>257.35118589700005</v>
      </c>
      <c r="EZ56" s="1">
        <v>293.43443728800003</v>
      </c>
      <c r="FA56" s="1">
        <v>612.14074054899993</v>
      </c>
      <c r="FB56" s="34">
        <v>255.54072481799997</v>
      </c>
      <c r="FC56" s="34">
        <v>573.94027261500003</v>
      </c>
      <c r="FD56" s="34">
        <v>364.413453248</v>
      </c>
      <c r="FE56" s="34">
        <v>329.06596167099997</v>
      </c>
      <c r="FF56" s="34">
        <v>370.54903032999994</v>
      </c>
      <c r="FG56" s="34">
        <v>345.57991905800003</v>
      </c>
      <c r="FH56" s="34">
        <v>308.04036888100001</v>
      </c>
      <c r="FI56" s="34">
        <v>309.02210298</v>
      </c>
      <c r="FJ56" s="34">
        <v>440.96913729099998</v>
      </c>
      <c r="FK56" s="34">
        <v>330.31763802</v>
      </c>
      <c r="FL56" s="34">
        <v>285.67608871500005</v>
      </c>
      <c r="FM56" s="34">
        <v>434.224302266</v>
      </c>
      <c r="FN56" s="34">
        <v>517.50675167600002</v>
      </c>
      <c r="FO56" s="34">
        <v>278.86899071199997</v>
      </c>
      <c r="FP56" s="34">
        <v>357.76417870900002</v>
      </c>
      <c r="FQ56" s="34">
        <v>528.72283641299998</v>
      </c>
      <c r="FR56" s="34">
        <v>345.84307136899997</v>
      </c>
      <c r="FS56" s="34">
        <v>340.10833314499996</v>
      </c>
      <c r="FT56" s="34">
        <v>347.08908324200002</v>
      </c>
      <c r="FU56" s="34">
        <v>326.04323042099998</v>
      </c>
      <c r="FV56" s="34">
        <v>346.08967543900002</v>
      </c>
      <c r="FW56" s="34">
        <v>367.832680106</v>
      </c>
      <c r="FX56" s="34">
        <v>387.02060099400001</v>
      </c>
      <c r="FY56" s="34">
        <v>434.59736499500002</v>
      </c>
      <c r="FZ56" s="34">
        <v>127.532051431</v>
      </c>
      <c r="GA56" s="34">
        <v>592.33260237900004</v>
      </c>
      <c r="GB56" s="8">
        <v>422.15688968199993</v>
      </c>
      <c r="GC56" s="8">
        <v>405.83094349099997</v>
      </c>
      <c r="GD56" s="8">
        <v>342.84316928399994</v>
      </c>
      <c r="GE56" s="8">
        <v>364.93244871700006</v>
      </c>
      <c r="GF56" s="8">
        <v>427.49231158099997</v>
      </c>
      <c r="GG56" s="8">
        <v>325.79208761299998</v>
      </c>
      <c r="GH56" s="8">
        <v>323.23854495799998</v>
      </c>
      <c r="GI56" s="8">
        <v>425.88654469100004</v>
      </c>
      <c r="GJ56" s="8">
        <v>430.13576946600006</v>
      </c>
      <c r="GK56" s="8">
        <v>548.19814410799995</v>
      </c>
      <c r="GL56" s="9">
        <v>263.931647919</v>
      </c>
      <c r="GM56" s="9">
        <v>454.009229699</v>
      </c>
      <c r="GN56" s="9">
        <v>494.31024075400006</v>
      </c>
      <c r="GO56" s="9">
        <v>353.98714081799994</v>
      </c>
      <c r="GP56" s="9">
        <v>471.07282336399999</v>
      </c>
      <c r="GQ56" s="9">
        <v>360.13939524599999</v>
      </c>
      <c r="GR56" s="9">
        <v>367.78305660499996</v>
      </c>
      <c r="GS56" s="9">
        <v>352.99451172299996</v>
      </c>
      <c r="GT56" s="9">
        <v>308.81639356400001</v>
      </c>
      <c r="GU56" s="9">
        <v>336.15601140399997</v>
      </c>
      <c r="GV56" s="9">
        <v>366.48232316499997</v>
      </c>
      <c r="GW56" s="9">
        <v>533.9795519999999</v>
      </c>
      <c r="GX56" s="9">
        <v>303.85200808399998</v>
      </c>
      <c r="GY56" s="9">
        <v>316.977507092</v>
      </c>
      <c r="GZ56" s="9">
        <v>347.24393796700008</v>
      </c>
      <c r="HA56" s="9">
        <v>355.52949793799996</v>
      </c>
      <c r="HB56" s="9">
        <v>332.33551036400002</v>
      </c>
      <c r="HC56" s="9">
        <v>312.69481249100005</v>
      </c>
      <c r="HD56" s="9">
        <v>400.81997443500001</v>
      </c>
    </row>
    <row r="57" spans="1:212" s="29" customFormat="1" x14ac:dyDescent="0.25">
      <c r="A57" s="30" t="s">
        <v>26</v>
      </c>
      <c r="B57" s="31">
        <v>16.805984056</v>
      </c>
      <c r="C57" s="31">
        <v>20.200884130999999</v>
      </c>
      <c r="D57" s="31">
        <v>29.118247278000002</v>
      </c>
      <c r="E57" s="31">
        <v>24.122704330000001</v>
      </c>
      <c r="F57" s="31">
        <v>30.414046694</v>
      </c>
      <c r="G57" s="31">
        <v>30.304555990000001</v>
      </c>
      <c r="H57" s="31">
        <v>31.424022127000001</v>
      </c>
      <c r="I57" s="31">
        <v>19.012057860000002</v>
      </c>
      <c r="J57" s="31">
        <v>29.216267972000001</v>
      </c>
      <c r="K57" s="31">
        <v>27.492563347000001</v>
      </c>
      <c r="L57" s="31">
        <v>32.655560727999998</v>
      </c>
      <c r="M57" s="31">
        <v>60.248769449999998</v>
      </c>
      <c r="N57" s="31">
        <v>15.445228144000001</v>
      </c>
      <c r="O57" s="31">
        <v>24.123842691</v>
      </c>
      <c r="P57" s="31">
        <v>27.934030621999998</v>
      </c>
      <c r="Q57" s="31">
        <v>27.079317057000001</v>
      </c>
      <c r="R57" s="31">
        <v>32.186330024</v>
      </c>
      <c r="S57" s="31">
        <v>34.082058924999998</v>
      </c>
      <c r="T57" s="31">
        <v>38.203712937000006</v>
      </c>
      <c r="U57" s="31">
        <v>42.217256157000001</v>
      </c>
      <c r="V57" s="31">
        <v>39.206260214000004</v>
      </c>
      <c r="W57" s="31">
        <v>35.102978330999996</v>
      </c>
      <c r="X57" s="31">
        <v>31.683163042</v>
      </c>
      <c r="Y57" s="31">
        <v>62.739919672000006</v>
      </c>
      <c r="Z57" s="31">
        <v>7.3531309499999997</v>
      </c>
      <c r="AA57" s="31">
        <v>43.181278039000006</v>
      </c>
      <c r="AB57" s="31">
        <v>38.850522215999995</v>
      </c>
      <c r="AC57" s="31">
        <v>41.852539650000004</v>
      </c>
      <c r="AD57" s="31">
        <v>42.116948722000004</v>
      </c>
      <c r="AE57" s="31">
        <v>43.280765193999997</v>
      </c>
      <c r="AF57" s="31">
        <v>44.875958883000003</v>
      </c>
      <c r="AG57" s="31">
        <v>42.077036424000006</v>
      </c>
      <c r="AH57" s="31">
        <v>44.973168641999997</v>
      </c>
      <c r="AI57" s="31">
        <v>41.794821297000006</v>
      </c>
      <c r="AJ57" s="31">
        <v>45.908144782999997</v>
      </c>
      <c r="AK57" s="31">
        <v>70.640720231999993</v>
      </c>
      <c r="AL57" s="31">
        <v>24.162391468000003</v>
      </c>
      <c r="AM57" s="31">
        <v>29.698439887999999</v>
      </c>
      <c r="AN57" s="31">
        <v>37.925890142</v>
      </c>
      <c r="AO57" s="31">
        <v>40.882398996000006</v>
      </c>
      <c r="AP57" s="31">
        <v>45.160138130999997</v>
      </c>
      <c r="AQ57" s="31">
        <v>55.193891196999999</v>
      </c>
      <c r="AR57" s="31">
        <v>51.107192411999996</v>
      </c>
      <c r="AS57" s="31">
        <v>47.153406898999997</v>
      </c>
      <c r="AT57" s="31">
        <v>61.449554092999996</v>
      </c>
      <c r="AU57" s="31">
        <v>48.166825442000004</v>
      </c>
      <c r="AV57" s="31">
        <v>55.296429777999997</v>
      </c>
      <c r="AW57" s="31">
        <v>89.907872910000009</v>
      </c>
      <c r="AX57" s="31">
        <v>24.992571399999999</v>
      </c>
      <c r="AY57" s="31">
        <v>33.290347948000004</v>
      </c>
      <c r="AZ57" s="31">
        <v>43.507999652999999</v>
      </c>
      <c r="BA57" s="31">
        <v>49.354651104999995</v>
      </c>
      <c r="BB57" s="31">
        <v>51.081985445000001</v>
      </c>
      <c r="BC57" s="31">
        <v>54.442961813999993</v>
      </c>
      <c r="BD57" s="31">
        <v>61.871402025000002</v>
      </c>
      <c r="BE57" s="31">
        <v>66.976711890000004</v>
      </c>
      <c r="BF57" s="31">
        <v>58.728744119999995</v>
      </c>
      <c r="BG57" s="31">
        <v>64.436761024000006</v>
      </c>
      <c r="BH57" s="31">
        <v>72.707608208000011</v>
      </c>
      <c r="BI57" s="31">
        <v>93.743374402000001</v>
      </c>
      <c r="BJ57" s="31">
        <v>37.304915192999999</v>
      </c>
      <c r="BK57" s="31">
        <v>52.461360345000003</v>
      </c>
      <c r="BL57" s="31">
        <v>71.815015717000009</v>
      </c>
      <c r="BM57" s="31">
        <v>79.723947848999984</v>
      </c>
      <c r="BN57" s="31">
        <v>65.458546847999997</v>
      </c>
      <c r="BO57" s="31">
        <v>64.125654498000003</v>
      </c>
      <c r="BP57" s="31">
        <v>61.992020347999997</v>
      </c>
      <c r="BQ57" s="31">
        <v>66.461247073999999</v>
      </c>
      <c r="BR57" s="31">
        <v>71.696156363</v>
      </c>
      <c r="BS57" s="31">
        <v>58.155594303000001</v>
      </c>
      <c r="BT57" s="31">
        <v>58.759382019000007</v>
      </c>
      <c r="BU57" s="31">
        <v>132.926029895</v>
      </c>
      <c r="BV57" s="31">
        <v>41.333483604999998</v>
      </c>
      <c r="BW57" s="31">
        <v>58.720343285000013</v>
      </c>
      <c r="BX57" s="31">
        <v>92.210405367999996</v>
      </c>
      <c r="BY57" s="31">
        <v>87.862916609999999</v>
      </c>
      <c r="BZ57" s="31">
        <v>82.889686715000011</v>
      </c>
      <c r="CA57" s="31">
        <v>78.606813689000006</v>
      </c>
      <c r="CB57" s="31">
        <v>83.381535028000016</v>
      </c>
      <c r="CC57" s="31">
        <v>80.940893181999996</v>
      </c>
      <c r="CD57" s="31">
        <v>81.600393228999991</v>
      </c>
      <c r="CE57" s="31">
        <v>85.161423393999996</v>
      </c>
      <c r="CF57" s="31">
        <v>86.258740552000006</v>
      </c>
      <c r="CG57" s="31">
        <v>148.57997584200001</v>
      </c>
      <c r="CH57" s="31">
        <v>42.870691772000001</v>
      </c>
      <c r="CI57" s="31">
        <v>37.853591841000004</v>
      </c>
      <c r="CJ57" s="31">
        <v>58.158047947999997</v>
      </c>
      <c r="CK57" s="31">
        <v>60.027889653999999</v>
      </c>
      <c r="CL57" s="31">
        <v>55.870564223999992</v>
      </c>
      <c r="CM57" s="31">
        <v>245.104340595</v>
      </c>
      <c r="CN57" s="31">
        <v>96.775610497999992</v>
      </c>
      <c r="CO57" s="31">
        <v>96.48503930199999</v>
      </c>
      <c r="CP57" s="31">
        <v>54.577604688000001</v>
      </c>
      <c r="CQ57" s="31">
        <v>46.771579604999999</v>
      </c>
      <c r="CR57" s="31">
        <v>180.11192338200001</v>
      </c>
      <c r="CS57" s="31">
        <v>167.43122349200002</v>
      </c>
      <c r="CT57" s="31">
        <v>55.560929100999999</v>
      </c>
      <c r="CU57" s="31">
        <v>100.19925145399999</v>
      </c>
      <c r="CV57" s="31">
        <v>161.659989967</v>
      </c>
      <c r="CW57" s="31">
        <v>116.71331160699999</v>
      </c>
      <c r="CX57" s="31">
        <v>122.79337322400001</v>
      </c>
      <c r="CY57" s="31">
        <v>132.65816712300003</v>
      </c>
      <c r="CZ57" s="31">
        <v>125.47979170700002</v>
      </c>
      <c r="DA57" s="31">
        <v>108.689873906</v>
      </c>
      <c r="DB57" s="31">
        <v>107.68230712100001</v>
      </c>
      <c r="DC57" s="31">
        <v>102.16363439199999</v>
      </c>
      <c r="DD57" s="31">
        <v>100.53833144899998</v>
      </c>
      <c r="DE57" s="31">
        <v>189.86207984200001</v>
      </c>
      <c r="DF57" s="31">
        <v>10.854979828999999</v>
      </c>
      <c r="DG57" s="31">
        <v>155.65347553799998</v>
      </c>
      <c r="DH57" s="31">
        <v>185.97978904800001</v>
      </c>
      <c r="DI57" s="31">
        <v>217.52188673800001</v>
      </c>
      <c r="DJ57" s="31">
        <v>238.90941566600003</v>
      </c>
      <c r="DK57" s="31">
        <v>150.32043685700003</v>
      </c>
      <c r="DL57" s="31">
        <v>173.16525637499998</v>
      </c>
      <c r="DM57" s="31">
        <v>158.24312516699999</v>
      </c>
      <c r="DN57" s="31">
        <v>129.12306553400001</v>
      </c>
      <c r="DO57" s="31">
        <v>154.222871572</v>
      </c>
      <c r="DP57" s="31">
        <v>224.87133736299998</v>
      </c>
      <c r="DQ57" s="31">
        <v>299.66027390900001</v>
      </c>
      <c r="DR57" s="31">
        <v>168.77401256700003</v>
      </c>
      <c r="DS57" s="31">
        <v>197.34925366499999</v>
      </c>
      <c r="DT57" s="31">
        <v>147.52779904499999</v>
      </c>
      <c r="DU57" s="31">
        <v>168.94496740900001</v>
      </c>
      <c r="DV57" s="31">
        <v>186.606407932</v>
      </c>
      <c r="DW57" s="31">
        <v>166.92477174299998</v>
      </c>
      <c r="DX57" s="31">
        <v>155.98208634700001</v>
      </c>
      <c r="DY57" s="31">
        <v>144.82383976099999</v>
      </c>
      <c r="DZ57" s="31">
        <v>159.73018325500001</v>
      </c>
      <c r="EA57" s="31">
        <v>176.55920078</v>
      </c>
      <c r="EB57" s="31">
        <v>165.65615269199998</v>
      </c>
      <c r="EC57" s="31">
        <v>271.59878273300001</v>
      </c>
      <c r="ED57" s="31">
        <v>132.56064840400001</v>
      </c>
      <c r="EE57" s="31">
        <v>207.30648416299999</v>
      </c>
      <c r="EF57" s="31">
        <v>244.62764452200003</v>
      </c>
      <c r="EG57" s="31">
        <v>176.753902377</v>
      </c>
      <c r="EH57" s="31">
        <v>185.69725905599995</v>
      </c>
      <c r="EI57" s="31">
        <v>379.15219875800005</v>
      </c>
      <c r="EJ57" s="31">
        <v>250.17178297399997</v>
      </c>
      <c r="EK57" s="31">
        <v>178.143870932</v>
      </c>
      <c r="EL57" s="31">
        <v>192.39581350900002</v>
      </c>
      <c r="EM57" s="31">
        <v>184.59707040399999</v>
      </c>
      <c r="EN57" s="31">
        <v>210.764760717</v>
      </c>
      <c r="EO57" s="31">
        <v>281.47759107500002</v>
      </c>
      <c r="EP57" s="31">
        <v>50.346605464999996</v>
      </c>
      <c r="EQ57" s="31">
        <v>233.83910542500001</v>
      </c>
      <c r="ER57" s="31">
        <v>215.23615274399998</v>
      </c>
      <c r="ES57" s="31">
        <v>189.786544437</v>
      </c>
      <c r="ET57" s="31">
        <v>194.218130672</v>
      </c>
      <c r="EU57" s="31">
        <v>255.81648111299998</v>
      </c>
      <c r="EV57" s="31">
        <v>329.25029434700002</v>
      </c>
      <c r="EW57" s="31">
        <v>192.25427079899995</v>
      </c>
      <c r="EX57" s="31">
        <v>208.55339541399999</v>
      </c>
      <c r="EY57" s="31">
        <v>184.39438608400002</v>
      </c>
      <c r="EZ57" s="31">
        <v>186.56165160700002</v>
      </c>
      <c r="FA57" s="31">
        <v>325.64217379899998</v>
      </c>
      <c r="FB57" s="31">
        <v>157.98686274599999</v>
      </c>
      <c r="FC57" s="31">
        <v>316.92429028500004</v>
      </c>
      <c r="FD57" s="31">
        <v>209.15901172599999</v>
      </c>
      <c r="FE57" s="31">
        <v>225.52668555999998</v>
      </c>
      <c r="FF57" s="31">
        <v>203.13245683099996</v>
      </c>
      <c r="FG57" s="31">
        <v>204.08030385300003</v>
      </c>
      <c r="FH57" s="31">
        <v>200.69906630200001</v>
      </c>
      <c r="FI57" s="31">
        <v>205.31962964899998</v>
      </c>
      <c r="FJ57" s="31">
        <v>252.338639551</v>
      </c>
      <c r="FK57" s="31">
        <v>194.21165241599999</v>
      </c>
      <c r="FL57" s="31">
        <v>187.22707831800003</v>
      </c>
      <c r="FM57" s="31">
        <v>300.099800453</v>
      </c>
      <c r="FN57" s="31">
        <v>215.02634494</v>
      </c>
      <c r="FO57" s="31">
        <v>257.96706353899998</v>
      </c>
      <c r="FP57" s="31">
        <v>254.20926917699998</v>
      </c>
      <c r="FQ57" s="31">
        <v>272.45320788699996</v>
      </c>
      <c r="FR57" s="31">
        <v>229.43776863099998</v>
      </c>
      <c r="FS57" s="31">
        <v>240.56213568299998</v>
      </c>
      <c r="FT57" s="31">
        <v>214.458235804</v>
      </c>
      <c r="FU57" s="31">
        <v>175.02662086299995</v>
      </c>
      <c r="FV57" s="31">
        <v>216.38287396000004</v>
      </c>
      <c r="FW57" s="31">
        <v>195.72910191</v>
      </c>
      <c r="FX57" s="31">
        <v>189.45195053499998</v>
      </c>
      <c r="FY57" s="31">
        <v>296.25563512400004</v>
      </c>
      <c r="FZ57" s="31">
        <v>124.772780055</v>
      </c>
      <c r="GA57" s="31">
        <v>319.98408295600001</v>
      </c>
      <c r="GB57" s="27">
        <v>254.58757993199998</v>
      </c>
      <c r="GC57" s="27">
        <v>242.38541536899999</v>
      </c>
      <c r="GD57" s="27">
        <v>204.47390823399994</v>
      </c>
      <c r="GE57" s="27">
        <v>237.04541385600004</v>
      </c>
      <c r="GF57" s="27">
        <v>236.553387249</v>
      </c>
      <c r="GG57" s="27">
        <v>189.07799764499998</v>
      </c>
      <c r="GH57" s="27">
        <v>239.39601325799998</v>
      </c>
      <c r="GI57" s="27">
        <v>247.421913171</v>
      </c>
      <c r="GJ57" s="27">
        <v>250.50084935600003</v>
      </c>
      <c r="GK57" s="27">
        <v>370.51043251599998</v>
      </c>
      <c r="GL57" s="28">
        <v>169.117060885</v>
      </c>
      <c r="GM57" s="28">
        <v>225.60132692699997</v>
      </c>
      <c r="GN57" s="28">
        <v>276.79219692400005</v>
      </c>
      <c r="GO57" s="28">
        <v>237.89888585699995</v>
      </c>
      <c r="GP57" s="28">
        <v>284.94348504200002</v>
      </c>
      <c r="GQ57" s="28">
        <v>253.55628886400001</v>
      </c>
      <c r="GR57" s="28">
        <v>247.88898621899997</v>
      </c>
      <c r="GS57" s="28">
        <v>254.19496274299999</v>
      </c>
      <c r="GT57" s="28">
        <v>226.28365650800001</v>
      </c>
      <c r="GU57" s="28">
        <v>241.22398978999999</v>
      </c>
      <c r="GV57" s="28">
        <v>289.03644607999996</v>
      </c>
      <c r="GW57" s="28">
        <v>389.32624622999992</v>
      </c>
      <c r="GX57" s="28">
        <v>190.28405762299997</v>
      </c>
      <c r="GY57" s="28">
        <v>236.825137595</v>
      </c>
      <c r="GZ57" s="28">
        <v>257.98765522200006</v>
      </c>
      <c r="HA57" s="28">
        <v>245.48238980199997</v>
      </c>
      <c r="HB57" s="28">
        <v>287.24945634300002</v>
      </c>
      <c r="HC57" s="28">
        <v>260.59406391700003</v>
      </c>
      <c r="HD57" s="28">
        <v>341.67571359800002</v>
      </c>
    </row>
    <row r="58" spans="1:212" x14ac:dyDescent="0.25">
      <c r="A58" s="15" t="s">
        <v>27</v>
      </c>
      <c r="B58" s="1">
        <v>0</v>
      </c>
      <c r="C58" s="1">
        <v>9.392534000000001E-2</v>
      </c>
      <c r="D58" s="1">
        <v>5.6919993360000003</v>
      </c>
      <c r="E58" s="1">
        <v>8.5797626380000001</v>
      </c>
      <c r="F58" s="1">
        <v>13.293649386</v>
      </c>
      <c r="G58" s="1">
        <v>16.272308581000001</v>
      </c>
      <c r="H58" s="1">
        <v>17.846574007000001</v>
      </c>
      <c r="I58" s="1">
        <v>7.0263999999999998</v>
      </c>
      <c r="J58" s="1">
        <v>7.7282640789999997</v>
      </c>
      <c r="K58" s="1">
        <v>25.002397676000001</v>
      </c>
      <c r="L58" s="1">
        <v>21.588726610999998</v>
      </c>
      <c r="M58" s="1">
        <v>80.763064536000002</v>
      </c>
      <c r="N58" s="1">
        <v>0</v>
      </c>
      <c r="O58" s="1">
        <v>0</v>
      </c>
      <c r="P58" s="1">
        <v>0.47326067999999999</v>
      </c>
      <c r="Q58" s="1">
        <v>8.0077539370000004</v>
      </c>
      <c r="R58" s="1">
        <v>17.095114675999998</v>
      </c>
      <c r="S58" s="1">
        <v>10.398274871</v>
      </c>
      <c r="T58" s="1">
        <v>17.870164077000002</v>
      </c>
      <c r="U58" s="1">
        <v>32.452765817</v>
      </c>
      <c r="V58" s="1">
        <v>29.296633568999997</v>
      </c>
      <c r="W58" s="1">
        <v>55.949628842999999</v>
      </c>
      <c r="X58" s="1">
        <v>25.782516298000001</v>
      </c>
      <c r="Y58" s="1">
        <v>73.833461695000011</v>
      </c>
      <c r="Z58" s="1">
        <v>0</v>
      </c>
      <c r="AA58" s="1">
        <v>22.790911487000002</v>
      </c>
      <c r="AB58" s="1">
        <v>13.970582884000001</v>
      </c>
      <c r="AC58" s="1">
        <v>25.145919743</v>
      </c>
      <c r="AD58" s="1">
        <v>30.43094949</v>
      </c>
      <c r="AE58" s="1">
        <v>31.178975622999999</v>
      </c>
      <c r="AF58" s="1">
        <v>48.933506663999999</v>
      </c>
      <c r="AG58" s="1">
        <v>39.947490567000003</v>
      </c>
      <c r="AH58" s="1">
        <v>40.629562450999998</v>
      </c>
      <c r="AI58" s="1">
        <v>58.852159102000002</v>
      </c>
      <c r="AJ58" s="1">
        <v>72.072083147000001</v>
      </c>
      <c r="AK58" s="1">
        <v>60.600358805999996</v>
      </c>
      <c r="AL58" s="1">
        <v>0.6</v>
      </c>
      <c r="AM58" s="1">
        <v>5.6594918129999998</v>
      </c>
      <c r="AN58" s="1">
        <v>18.865798525999999</v>
      </c>
      <c r="AO58" s="1">
        <v>39.879370605999995</v>
      </c>
      <c r="AP58" s="1">
        <v>34.600520279000001</v>
      </c>
      <c r="AQ58" s="1">
        <v>58.657522817</v>
      </c>
      <c r="AR58" s="1">
        <v>36.765493337999999</v>
      </c>
      <c r="AS58" s="1">
        <v>42.672671573999999</v>
      </c>
      <c r="AT58" s="1">
        <v>48.248580226000009</v>
      </c>
      <c r="AU58" s="1">
        <v>34.765280809000004</v>
      </c>
      <c r="AV58" s="1">
        <v>13.685928983</v>
      </c>
      <c r="AW58" s="1">
        <v>178.11880104799999</v>
      </c>
      <c r="AX58" s="1">
        <v>0</v>
      </c>
      <c r="AY58" s="1">
        <v>24.441115371999999</v>
      </c>
      <c r="AZ58" s="1">
        <v>31.169164458000001</v>
      </c>
      <c r="BA58" s="1">
        <v>25.35997076</v>
      </c>
      <c r="BB58" s="1">
        <v>41.921316794999996</v>
      </c>
      <c r="BC58" s="1">
        <v>37.062726015000003</v>
      </c>
      <c r="BD58" s="1">
        <v>46.337411736</v>
      </c>
      <c r="BE58" s="1">
        <v>60.186553782000004</v>
      </c>
      <c r="BF58" s="1">
        <v>50.096647494000003</v>
      </c>
      <c r="BG58" s="1">
        <v>59.183456699000004</v>
      </c>
      <c r="BH58" s="1">
        <v>70.470621956000002</v>
      </c>
      <c r="BI58" s="1">
        <v>132.62818431400001</v>
      </c>
      <c r="BJ58" s="1">
        <v>0</v>
      </c>
      <c r="BK58" s="1">
        <v>56.210124773999993</v>
      </c>
      <c r="BL58" s="1">
        <v>61.409321571000007</v>
      </c>
      <c r="BM58" s="1">
        <v>73.017306712999996</v>
      </c>
      <c r="BN58" s="1">
        <v>18.090563862</v>
      </c>
      <c r="BO58" s="1">
        <v>36.419039280999996</v>
      </c>
      <c r="BP58" s="1">
        <v>47.466682769000002</v>
      </c>
      <c r="BQ58" s="1">
        <v>18.126768894000001</v>
      </c>
      <c r="BR58" s="1">
        <v>50.92182300999999</v>
      </c>
      <c r="BS58" s="1">
        <v>43.924714209000008</v>
      </c>
      <c r="BT58" s="1">
        <v>51.813048198999994</v>
      </c>
      <c r="BU58" s="1">
        <v>142.476312041</v>
      </c>
      <c r="BV58" s="1">
        <v>0.14133999999999999</v>
      </c>
      <c r="BW58" s="1">
        <v>32.403148526999999</v>
      </c>
      <c r="BX58" s="1">
        <v>105.65518511499999</v>
      </c>
      <c r="BY58" s="1">
        <v>49.251571276</v>
      </c>
      <c r="BZ58" s="1">
        <v>59.664100850000004</v>
      </c>
      <c r="CA58" s="1">
        <v>62.655967698999994</v>
      </c>
      <c r="CB58" s="1">
        <v>61.168027087999995</v>
      </c>
      <c r="CC58" s="1">
        <v>73.624585361000001</v>
      </c>
      <c r="CD58" s="1">
        <v>84.571098031000005</v>
      </c>
      <c r="CE58" s="1">
        <v>176.99080275900002</v>
      </c>
      <c r="CF58" s="1">
        <v>102.367440914</v>
      </c>
      <c r="CG58" s="1">
        <v>211.62079817199998</v>
      </c>
      <c r="CH58" s="1">
        <v>0.18930276299999999</v>
      </c>
      <c r="CI58" s="1">
        <v>72.970027094000002</v>
      </c>
      <c r="CJ58" s="1">
        <v>48.138763580999999</v>
      </c>
      <c r="CK58" s="1">
        <v>53.720374421000002</v>
      </c>
      <c r="CL58" s="1">
        <v>53.589084602999996</v>
      </c>
      <c r="CM58" s="1">
        <v>77.296838270999999</v>
      </c>
      <c r="CN58" s="1">
        <v>51.902467416000007</v>
      </c>
      <c r="CO58" s="1">
        <v>62.138258544000003</v>
      </c>
      <c r="CP58" s="1">
        <v>76.049897793999989</v>
      </c>
      <c r="CQ58" s="1">
        <v>40.412089365000007</v>
      </c>
      <c r="CR58" s="1">
        <v>54.072437191000006</v>
      </c>
      <c r="CS58" s="1">
        <v>166.99865040500001</v>
      </c>
      <c r="CT58" s="1">
        <v>10.058010207999999</v>
      </c>
      <c r="CU58" s="1">
        <v>10.025552247</v>
      </c>
      <c r="CV58" s="1">
        <v>85.704390465000003</v>
      </c>
      <c r="CW58" s="1">
        <v>60.126992119000001</v>
      </c>
      <c r="CX58" s="1">
        <v>67.643902854999993</v>
      </c>
      <c r="CY58" s="1">
        <v>84.566457686999996</v>
      </c>
      <c r="CZ58" s="1">
        <v>105.24124900299999</v>
      </c>
      <c r="DA58" s="1">
        <v>79.273412074999996</v>
      </c>
      <c r="DB58" s="1">
        <v>51.689452324999998</v>
      </c>
      <c r="DC58" s="1">
        <v>100.54622754299999</v>
      </c>
      <c r="DD58" s="1">
        <v>84.241136733999994</v>
      </c>
      <c r="DE58" s="1">
        <v>296.79805481599999</v>
      </c>
      <c r="DF58" s="1">
        <v>4.7171129999999999E-2</v>
      </c>
      <c r="DG58" s="1">
        <v>168.22772709900002</v>
      </c>
      <c r="DH58" s="1">
        <v>116.15238824699999</v>
      </c>
      <c r="DI58" s="1">
        <v>158.40558402899998</v>
      </c>
      <c r="DJ58" s="1">
        <v>123.996194729</v>
      </c>
      <c r="DK58" s="1">
        <v>128.871906674</v>
      </c>
      <c r="DL58" s="1">
        <v>141.57925615299999</v>
      </c>
      <c r="DM58" s="1">
        <v>92.048899708999997</v>
      </c>
      <c r="DN58" s="1">
        <v>28.131381094000002</v>
      </c>
      <c r="DO58" s="1">
        <v>125.95715312300001</v>
      </c>
      <c r="DP58" s="1">
        <v>416.67448388399998</v>
      </c>
      <c r="DQ58" s="1">
        <v>166.08362558300001</v>
      </c>
      <c r="DR58" s="1">
        <v>265.39950527800005</v>
      </c>
      <c r="DS58" s="1">
        <v>133.34896265</v>
      </c>
      <c r="DT58" s="1">
        <v>171.49831533700001</v>
      </c>
      <c r="DU58" s="1">
        <v>90.077834734999996</v>
      </c>
      <c r="DV58" s="1">
        <v>106.879768016</v>
      </c>
      <c r="DW58" s="1">
        <v>56.343407228000004</v>
      </c>
      <c r="DX58" s="1">
        <v>97.300346642000008</v>
      </c>
      <c r="DY58" s="1">
        <v>69.150333423999996</v>
      </c>
      <c r="DZ58" s="1">
        <v>81.363589314999984</v>
      </c>
      <c r="EA58" s="1">
        <v>81.060031334999991</v>
      </c>
      <c r="EB58" s="1">
        <v>87.193725540000003</v>
      </c>
      <c r="EC58" s="1">
        <v>325.84762316500002</v>
      </c>
      <c r="ED58" s="1">
        <v>11.702292868000001</v>
      </c>
      <c r="EE58" s="1">
        <v>242.73846032100002</v>
      </c>
      <c r="EF58" s="1">
        <v>82.853586191000005</v>
      </c>
      <c r="EG58" s="1">
        <v>76.787739907000017</v>
      </c>
      <c r="EH58" s="1">
        <v>89.302708149000011</v>
      </c>
      <c r="EI58" s="1">
        <v>166.18360161699999</v>
      </c>
      <c r="EJ58" s="1">
        <v>198.641813703</v>
      </c>
      <c r="EK58" s="1">
        <v>122.74891897299999</v>
      </c>
      <c r="EL58" s="1">
        <v>127.37059949200001</v>
      </c>
      <c r="EM58" s="1">
        <v>92.638595294000012</v>
      </c>
      <c r="EN58" s="1">
        <v>210.045635116</v>
      </c>
      <c r="EO58" s="1">
        <v>174.27989550800001</v>
      </c>
      <c r="EP58" s="1">
        <v>113.04487741399998</v>
      </c>
      <c r="EQ58" s="1">
        <v>72.759666718000005</v>
      </c>
      <c r="ER58" s="1">
        <v>150.32326617199999</v>
      </c>
      <c r="ES58" s="1">
        <v>118.82070622399999</v>
      </c>
      <c r="ET58" s="1">
        <v>126.54403100599998</v>
      </c>
      <c r="EU58" s="1">
        <v>230.05366506999999</v>
      </c>
      <c r="EV58" s="1">
        <v>241.73215827300001</v>
      </c>
      <c r="EW58" s="1">
        <v>136.41337870899997</v>
      </c>
      <c r="EX58" s="1">
        <v>149.64905333499999</v>
      </c>
      <c r="EY58" s="1">
        <v>72.956799813000003</v>
      </c>
      <c r="EZ58" s="1">
        <v>106.872785681</v>
      </c>
      <c r="FA58" s="1">
        <v>286.49856674999995</v>
      </c>
      <c r="FB58" s="1">
        <v>97.553862071999987</v>
      </c>
      <c r="FC58" s="1">
        <v>257.01598232999999</v>
      </c>
      <c r="FD58" s="1">
        <v>155.25444152200001</v>
      </c>
      <c r="FE58" s="1">
        <v>103.53927611099999</v>
      </c>
      <c r="FF58" s="1">
        <v>167.41657349899998</v>
      </c>
      <c r="FG58" s="1">
        <v>141.499615205</v>
      </c>
      <c r="FH58" s="1">
        <v>107.34130257900001</v>
      </c>
      <c r="FI58" s="1">
        <v>103.70247333099999</v>
      </c>
      <c r="FJ58" s="1">
        <v>188.63049773999998</v>
      </c>
      <c r="FK58" s="1">
        <v>136.10598560400001</v>
      </c>
      <c r="FL58" s="1">
        <v>98.449010397000009</v>
      </c>
      <c r="FM58" s="1">
        <v>134.12450181299999</v>
      </c>
      <c r="FN58" s="1">
        <v>302.48040673600002</v>
      </c>
      <c r="FO58" s="1">
        <v>20.901927173000001</v>
      </c>
      <c r="FP58" s="1">
        <v>103.55490953200001</v>
      </c>
      <c r="FQ58" s="1">
        <v>256.26962852600002</v>
      </c>
      <c r="FR58" s="1">
        <v>116.405302738</v>
      </c>
      <c r="FS58" s="1">
        <v>99.546197461999995</v>
      </c>
      <c r="FT58" s="1">
        <v>132.63084743799999</v>
      </c>
      <c r="FU58" s="1">
        <v>151.016609558</v>
      </c>
      <c r="FV58" s="1">
        <v>129.70680147899998</v>
      </c>
      <c r="FW58" s="1">
        <v>172.10357819600003</v>
      </c>
      <c r="FX58" s="1">
        <v>197.568650459</v>
      </c>
      <c r="FY58" s="1">
        <v>138.34172987100001</v>
      </c>
      <c r="FZ58" s="1">
        <v>2.7592713760000001</v>
      </c>
      <c r="GA58" s="1">
        <v>272.34851942299997</v>
      </c>
      <c r="GB58" s="8">
        <v>167.56930974999997</v>
      </c>
      <c r="GC58" s="8">
        <v>163.44552812200001</v>
      </c>
      <c r="GD58" s="8">
        <v>138.36926105000001</v>
      </c>
      <c r="GE58" s="8">
        <v>127.88703486099999</v>
      </c>
      <c r="GF58" s="8">
        <v>190.93892433199997</v>
      </c>
      <c r="GG58" s="8">
        <v>136.714089968</v>
      </c>
      <c r="GH58" s="8">
        <v>83.842531700000009</v>
      </c>
      <c r="GI58" s="8">
        <v>178.46463152000001</v>
      </c>
      <c r="GJ58" s="8">
        <v>179.63492011</v>
      </c>
      <c r="GK58" s="8">
        <v>177.687711592</v>
      </c>
      <c r="GL58" s="9">
        <v>94.814587034000013</v>
      </c>
      <c r="GM58" s="9">
        <v>228.407902772</v>
      </c>
      <c r="GN58" s="9">
        <v>217.51804383000001</v>
      </c>
      <c r="GO58" s="9">
        <v>116.088254961</v>
      </c>
      <c r="GP58" s="9">
        <v>186.12933832199997</v>
      </c>
      <c r="GQ58" s="9">
        <v>106.583106382</v>
      </c>
      <c r="GR58" s="9">
        <v>119.89407038600001</v>
      </c>
      <c r="GS58" s="9">
        <v>98.799548979999997</v>
      </c>
      <c r="GT58" s="9">
        <v>82.532737056000002</v>
      </c>
      <c r="GU58" s="9">
        <v>94.932021613999993</v>
      </c>
      <c r="GV58" s="9">
        <v>77.445877085000006</v>
      </c>
      <c r="GW58" s="9">
        <v>144.65330577</v>
      </c>
      <c r="GX58" s="9">
        <v>113.567950461</v>
      </c>
      <c r="GY58" s="9">
        <v>80.152369496999995</v>
      </c>
      <c r="GZ58" s="9">
        <v>89.256282745000007</v>
      </c>
      <c r="HA58" s="9">
        <v>110.04710813600001</v>
      </c>
      <c r="HB58" s="9">
        <v>45.086054021000002</v>
      </c>
      <c r="HC58" s="9">
        <v>52.100748574000001</v>
      </c>
      <c r="HD58" s="9">
        <v>59.144260837000004</v>
      </c>
    </row>
    <row r="59" spans="1:212" s="29" customFormat="1" x14ac:dyDescent="0.25">
      <c r="A59" s="30" t="s">
        <v>45</v>
      </c>
      <c r="B59" s="31">
        <v>71.074951000000013</v>
      </c>
      <c r="C59" s="31">
        <v>71.449133728999996</v>
      </c>
      <c r="D59" s="31">
        <v>72.577503191999995</v>
      </c>
      <c r="E59" s="31">
        <v>73.087695015999998</v>
      </c>
      <c r="F59" s="31">
        <v>73.691335201999991</v>
      </c>
      <c r="G59" s="31">
        <v>75.193315506999994</v>
      </c>
      <c r="H59" s="31">
        <v>75.076807719999991</v>
      </c>
      <c r="I59" s="31">
        <v>75.158258710000013</v>
      </c>
      <c r="J59" s="31">
        <v>74.647624777000004</v>
      </c>
      <c r="K59" s="31">
        <v>75.218873841000004</v>
      </c>
      <c r="L59" s="31">
        <v>78.018579887000001</v>
      </c>
      <c r="M59" s="31">
        <v>145.710186088</v>
      </c>
      <c r="N59" s="31">
        <v>72.644384697000007</v>
      </c>
      <c r="O59" s="31">
        <v>73.301810293000003</v>
      </c>
      <c r="P59" s="31">
        <v>76.056815360000016</v>
      </c>
      <c r="Q59" s="31">
        <v>74.798975628999997</v>
      </c>
      <c r="R59" s="31">
        <v>75.942538807000005</v>
      </c>
      <c r="S59" s="31">
        <v>1.9407417430000002</v>
      </c>
      <c r="T59" s="31">
        <v>154.96850677500001</v>
      </c>
      <c r="U59" s="31">
        <v>77.724489470000009</v>
      </c>
      <c r="V59" s="31">
        <v>9.8951361609999999</v>
      </c>
      <c r="W59" s="31">
        <v>156.81579504499999</v>
      </c>
      <c r="X59" s="31">
        <v>80.733147117000001</v>
      </c>
      <c r="Y59" s="31">
        <v>111.14984113</v>
      </c>
      <c r="Z59" s="31">
        <v>55.485869911000002</v>
      </c>
      <c r="AA59" s="31">
        <v>112.91905761699999</v>
      </c>
      <c r="AB59" s="31">
        <v>89.238728932000001</v>
      </c>
      <c r="AC59" s="31">
        <v>87.750503280000004</v>
      </c>
      <c r="AD59" s="31">
        <v>88.499035654000011</v>
      </c>
      <c r="AE59" s="31">
        <v>95.032492139999988</v>
      </c>
      <c r="AF59" s="31">
        <v>122.77013897299999</v>
      </c>
      <c r="AG59" s="31">
        <v>96.758591938000009</v>
      </c>
      <c r="AH59" s="31">
        <v>93.667887081000003</v>
      </c>
      <c r="AI59" s="31">
        <v>93.646477365999999</v>
      </c>
      <c r="AJ59" s="31">
        <v>93.447664113000002</v>
      </c>
      <c r="AK59" s="31">
        <v>124.14292353099998</v>
      </c>
      <c r="AL59" s="31">
        <v>94.617402780000006</v>
      </c>
      <c r="AM59" s="31">
        <v>99.534505339000006</v>
      </c>
      <c r="AN59" s="31">
        <v>98.575673800999994</v>
      </c>
      <c r="AO59" s="31">
        <v>98.255128120999998</v>
      </c>
      <c r="AP59" s="31">
        <v>142.24278755500001</v>
      </c>
      <c r="AQ59" s="31">
        <v>98.358132581000007</v>
      </c>
      <c r="AR59" s="31">
        <v>100.72538216800001</v>
      </c>
      <c r="AS59" s="31">
        <v>99.668258534999993</v>
      </c>
      <c r="AT59" s="31">
        <v>99.50569390199999</v>
      </c>
      <c r="AU59" s="31">
        <v>98.741710828999999</v>
      </c>
      <c r="AV59" s="31">
        <v>100.811057612</v>
      </c>
      <c r="AW59" s="31">
        <v>161.91646080099997</v>
      </c>
      <c r="AX59" s="31">
        <v>99.704999147999999</v>
      </c>
      <c r="AY59" s="31">
        <v>101.9603327</v>
      </c>
      <c r="AZ59" s="31">
        <v>134.38780029099999</v>
      </c>
      <c r="BA59" s="31">
        <v>102.304209069</v>
      </c>
      <c r="BB59" s="31">
        <v>124.13737358</v>
      </c>
      <c r="BC59" s="31">
        <v>112.5461081</v>
      </c>
      <c r="BD59" s="31">
        <v>123.26277819999999</v>
      </c>
      <c r="BE59" s="31">
        <v>102.643670646</v>
      </c>
      <c r="BF59" s="31">
        <v>104.06138598000003</v>
      </c>
      <c r="BG59" s="31">
        <v>104.81346463999999</v>
      </c>
      <c r="BH59" s="31">
        <v>77.082940618000009</v>
      </c>
      <c r="BI59" s="31">
        <v>232.019542758</v>
      </c>
      <c r="BJ59" s="31">
        <v>104.31244107500001</v>
      </c>
      <c r="BK59" s="31">
        <v>108.57176137</v>
      </c>
      <c r="BL59" s="31">
        <v>114.36137784799998</v>
      </c>
      <c r="BM59" s="31">
        <v>111.25498790099999</v>
      </c>
      <c r="BN59" s="31">
        <v>109.86443260600001</v>
      </c>
      <c r="BO59" s="31">
        <v>118.281542825</v>
      </c>
      <c r="BP59" s="31">
        <v>115.64041770500002</v>
      </c>
      <c r="BQ59" s="31">
        <v>109.54068813200001</v>
      </c>
      <c r="BR59" s="31">
        <v>109.407231201</v>
      </c>
      <c r="BS59" s="31">
        <v>117.172911661</v>
      </c>
      <c r="BT59" s="31">
        <v>120.029131487</v>
      </c>
      <c r="BU59" s="31">
        <v>194.740625384</v>
      </c>
      <c r="BV59" s="31">
        <v>123.69230318700002</v>
      </c>
      <c r="BW59" s="31">
        <v>127.625768714</v>
      </c>
      <c r="BX59" s="31">
        <v>137.786107848</v>
      </c>
      <c r="BY59" s="31">
        <v>124.922932285</v>
      </c>
      <c r="BZ59" s="31">
        <v>150.83753866000001</v>
      </c>
      <c r="CA59" s="31">
        <v>132.19608158399998</v>
      </c>
      <c r="CB59" s="31">
        <v>142.76763463199998</v>
      </c>
      <c r="CC59" s="31">
        <v>122.83885601</v>
      </c>
      <c r="CD59" s="31">
        <v>139.17255263900003</v>
      </c>
      <c r="CE59" s="31">
        <v>132.19019811199999</v>
      </c>
      <c r="CF59" s="31">
        <v>131.14247412500001</v>
      </c>
      <c r="CG59" s="31">
        <v>220.07737859</v>
      </c>
      <c r="CH59" s="31">
        <v>138.67984235500001</v>
      </c>
      <c r="CI59" s="31">
        <v>128.33728794999999</v>
      </c>
      <c r="CJ59" s="31">
        <v>127.788107091</v>
      </c>
      <c r="CK59" s="31">
        <v>205.88447335000001</v>
      </c>
      <c r="CL59" s="31">
        <v>133.24841913399999</v>
      </c>
      <c r="CM59" s="31">
        <v>137.00150501200002</v>
      </c>
      <c r="CN59" s="31">
        <v>128.16501265799999</v>
      </c>
      <c r="CO59" s="31">
        <v>147.83983014899999</v>
      </c>
      <c r="CP59" s="31">
        <v>137.98863823199997</v>
      </c>
      <c r="CQ59" s="31">
        <v>125.011244639</v>
      </c>
      <c r="CR59" s="31">
        <v>140.454348103</v>
      </c>
      <c r="CS59" s="31">
        <v>314.66543605700002</v>
      </c>
      <c r="CT59" s="31">
        <v>129.94450331100001</v>
      </c>
      <c r="CU59" s="31">
        <v>185.58987043299999</v>
      </c>
      <c r="CV59" s="31">
        <v>151.114262795</v>
      </c>
      <c r="CW59" s="31">
        <v>179.17255342499999</v>
      </c>
      <c r="CX59" s="31">
        <v>162.27479966800001</v>
      </c>
      <c r="CY59" s="31">
        <v>143.44496258699999</v>
      </c>
      <c r="CZ59" s="31">
        <v>143.34255120699999</v>
      </c>
      <c r="DA59" s="31">
        <v>151.98960040599999</v>
      </c>
      <c r="DB59" s="31">
        <v>154.27535551900002</v>
      </c>
      <c r="DC59" s="31">
        <v>153.36958450100002</v>
      </c>
      <c r="DD59" s="31">
        <v>194.23450538099999</v>
      </c>
      <c r="DE59" s="31">
        <v>325.68677926099997</v>
      </c>
      <c r="DF59" s="31">
        <v>207.22274620599998</v>
      </c>
      <c r="DG59" s="31">
        <v>172.66675899399999</v>
      </c>
      <c r="DH59" s="31">
        <v>195.560448275</v>
      </c>
      <c r="DI59" s="31">
        <v>179.93041316600002</v>
      </c>
      <c r="DJ59" s="31">
        <v>216.67204374100001</v>
      </c>
      <c r="DK59" s="31">
        <v>174.886075742</v>
      </c>
      <c r="DL59" s="31">
        <v>201.60464684900001</v>
      </c>
      <c r="DM59" s="31">
        <v>222.84591242799996</v>
      </c>
      <c r="DN59" s="31">
        <v>190.25480025499999</v>
      </c>
      <c r="DO59" s="31">
        <v>219.79046133599996</v>
      </c>
      <c r="DP59" s="31">
        <v>251.78118041800002</v>
      </c>
      <c r="DQ59" s="31">
        <v>325.91102592900006</v>
      </c>
      <c r="DR59" s="31">
        <v>263.33559034199999</v>
      </c>
      <c r="DS59" s="31">
        <v>244.04133759199996</v>
      </c>
      <c r="DT59" s="31">
        <v>189.52938563499998</v>
      </c>
      <c r="DU59" s="31">
        <v>230.30859748200001</v>
      </c>
      <c r="DV59" s="31">
        <v>222.52614503499998</v>
      </c>
      <c r="DW59" s="31">
        <v>202.102102702</v>
      </c>
      <c r="DX59" s="31">
        <v>215.84703725800003</v>
      </c>
      <c r="DY59" s="31">
        <v>271.01398129099999</v>
      </c>
      <c r="DZ59" s="31">
        <v>223.09627220900001</v>
      </c>
      <c r="EA59" s="31">
        <v>251.19132636099999</v>
      </c>
      <c r="EB59" s="31">
        <v>241.78250998600001</v>
      </c>
      <c r="EC59" s="31">
        <v>399.88838369799998</v>
      </c>
      <c r="ED59" s="31">
        <v>238.43966071700001</v>
      </c>
      <c r="EE59" s="31">
        <v>255.39815095099999</v>
      </c>
      <c r="EF59" s="31">
        <v>245.648307706</v>
      </c>
      <c r="EG59" s="31">
        <v>291.06124691599996</v>
      </c>
      <c r="EH59" s="31">
        <v>238.84079901300001</v>
      </c>
      <c r="EI59" s="31">
        <v>276.59974458799996</v>
      </c>
      <c r="EJ59" s="31">
        <v>238.995203971</v>
      </c>
      <c r="EK59" s="31">
        <v>316.27313285599996</v>
      </c>
      <c r="EL59" s="31">
        <v>255.41199177500002</v>
      </c>
      <c r="EM59" s="31">
        <v>291.85382599700006</v>
      </c>
      <c r="EN59" s="31">
        <v>271.91454233999997</v>
      </c>
      <c r="EO59" s="31">
        <v>455.65687067700003</v>
      </c>
      <c r="EP59" s="31">
        <v>253.799432422</v>
      </c>
      <c r="EQ59" s="31">
        <v>307.48679157999999</v>
      </c>
      <c r="ER59" s="31">
        <v>276.69621993500004</v>
      </c>
      <c r="ES59" s="31">
        <v>328.03464518700002</v>
      </c>
      <c r="ET59" s="31">
        <v>296.54539699999998</v>
      </c>
      <c r="EU59" s="31">
        <v>324.65579609899999</v>
      </c>
      <c r="EV59" s="31">
        <v>288.209367966</v>
      </c>
      <c r="EW59" s="31">
        <v>367.76076541800001</v>
      </c>
      <c r="EX59" s="31">
        <v>290.66804872700004</v>
      </c>
      <c r="EY59" s="31">
        <v>341.02245227699996</v>
      </c>
      <c r="EZ59" s="31">
        <v>290.30383565299996</v>
      </c>
      <c r="FA59" s="31">
        <v>508.01586128700001</v>
      </c>
      <c r="FB59" s="32">
        <v>275.85550780300002</v>
      </c>
      <c r="FC59" s="32">
        <v>289.79147610899997</v>
      </c>
      <c r="FD59" s="32">
        <v>337.93845605000001</v>
      </c>
      <c r="FE59" s="32">
        <v>295.84329470599994</v>
      </c>
      <c r="FF59" s="32">
        <v>366.76680859800001</v>
      </c>
      <c r="FG59" s="32">
        <v>298.02015229099999</v>
      </c>
      <c r="FH59" s="32">
        <v>342.465321668</v>
      </c>
      <c r="FI59" s="32">
        <v>309.959534443</v>
      </c>
      <c r="FJ59" s="32">
        <v>348.99125207399999</v>
      </c>
      <c r="FK59" s="32">
        <v>353.17803569199998</v>
      </c>
      <c r="FL59" s="32">
        <v>310.91066068600003</v>
      </c>
      <c r="FM59" s="32">
        <v>537.61130320599989</v>
      </c>
      <c r="FN59" s="32">
        <v>300.20310387500001</v>
      </c>
      <c r="FO59" s="32">
        <v>365.77098095700001</v>
      </c>
      <c r="FP59" s="32">
        <v>318.26151523199997</v>
      </c>
      <c r="FQ59" s="32">
        <v>322.68578282000004</v>
      </c>
      <c r="FR59" s="32">
        <v>376.96767199999999</v>
      </c>
      <c r="FS59" s="32">
        <v>374.57735664799998</v>
      </c>
      <c r="FT59" s="32">
        <v>342.91957180999998</v>
      </c>
      <c r="FU59" s="32">
        <v>435.58982205699999</v>
      </c>
      <c r="FV59" s="32">
        <v>341.82164018000003</v>
      </c>
      <c r="FW59" s="32">
        <v>405.65988953800002</v>
      </c>
      <c r="FX59" s="32">
        <v>373.81618688200001</v>
      </c>
      <c r="FY59" s="32">
        <v>670.24088352800004</v>
      </c>
      <c r="FZ59" s="32">
        <v>349.39086182900002</v>
      </c>
      <c r="GA59" s="32">
        <v>433.68759</v>
      </c>
      <c r="GB59" s="27">
        <v>390.87317562099997</v>
      </c>
      <c r="GC59" s="27">
        <v>446.80661520099994</v>
      </c>
      <c r="GD59" s="27">
        <v>375.84804326400001</v>
      </c>
      <c r="GE59" s="27">
        <v>441.60078218199999</v>
      </c>
      <c r="GF59" s="27">
        <v>384.47328896199997</v>
      </c>
      <c r="GG59" s="27">
        <v>440.15060186900001</v>
      </c>
      <c r="GH59" s="27">
        <v>450.74842664199997</v>
      </c>
      <c r="GI59" s="27">
        <v>440.57357561400005</v>
      </c>
      <c r="GJ59" s="27">
        <v>459.19078236499996</v>
      </c>
      <c r="GK59" s="27">
        <v>639.72748189099991</v>
      </c>
      <c r="GL59" s="28">
        <v>467.30226858900005</v>
      </c>
      <c r="GM59" s="28">
        <v>415.2540907660001</v>
      </c>
      <c r="GN59" s="28">
        <v>396.32590138899997</v>
      </c>
      <c r="GO59" s="28">
        <v>466.584760303</v>
      </c>
      <c r="GP59" s="28">
        <v>472.26558760899997</v>
      </c>
      <c r="GQ59" s="28">
        <v>413.47083427100006</v>
      </c>
      <c r="GR59" s="28">
        <v>473.00049294600001</v>
      </c>
      <c r="GS59" s="28">
        <v>465.95867923299994</v>
      </c>
      <c r="GT59" s="28">
        <v>492.79707500000001</v>
      </c>
      <c r="GU59" s="28">
        <v>418.74891749899996</v>
      </c>
      <c r="GV59" s="28">
        <v>528.48112983199997</v>
      </c>
      <c r="GW59" s="28">
        <v>708.09949345900009</v>
      </c>
      <c r="GX59" s="28">
        <v>497.644703252</v>
      </c>
      <c r="GY59" s="28">
        <v>461.07844755899998</v>
      </c>
      <c r="GZ59" s="28">
        <v>503.29528442100002</v>
      </c>
      <c r="HA59" s="28">
        <v>1229.9007744839998</v>
      </c>
      <c r="HB59" s="28">
        <v>669.81188811800007</v>
      </c>
      <c r="HC59" s="28">
        <v>778.32101483199995</v>
      </c>
      <c r="HD59" s="28">
        <v>454.23279160800007</v>
      </c>
    </row>
    <row r="60" spans="1:212" s="69" customFormat="1" x14ac:dyDescent="0.25">
      <c r="A60" s="70" t="s">
        <v>84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  <c r="EO60" s="71"/>
      <c r="EP60" s="71"/>
      <c r="EQ60" s="71"/>
      <c r="ER60" s="71"/>
      <c r="ES60" s="71"/>
      <c r="ET60" s="71"/>
      <c r="EU60" s="71"/>
      <c r="EV60" s="71"/>
      <c r="EW60" s="71"/>
      <c r="EX60" s="71"/>
      <c r="EY60" s="71"/>
      <c r="EZ60" s="71"/>
      <c r="FA60" s="71"/>
      <c r="FB60" s="72"/>
      <c r="FC60" s="72"/>
      <c r="FD60" s="72"/>
      <c r="FE60" s="72"/>
      <c r="FF60" s="72"/>
      <c r="FG60" s="72"/>
      <c r="FH60" s="72"/>
      <c r="FI60" s="72"/>
      <c r="FJ60" s="72"/>
      <c r="FK60" s="72"/>
      <c r="FL60" s="72"/>
      <c r="FM60" s="72"/>
      <c r="FN60" s="72"/>
      <c r="FO60" s="72"/>
      <c r="FP60" s="72"/>
      <c r="FQ60" s="72"/>
      <c r="FR60" s="72"/>
      <c r="FS60" s="72"/>
      <c r="FT60" s="72"/>
      <c r="FU60" s="72"/>
      <c r="FV60" s="72"/>
      <c r="FW60" s="72"/>
      <c r="FX60" s="72"/>
      <c r="FY60" s="72"/>
      <c r="FZ60" s="72"/>
      <c r="GA60" s="72"/>
      <c r="GB60" s="67"/>
      <c r="GC60" s="67"/>
      <c r="GD60" s="67"/>
      <c r="GE60" s="67"/>
      <c r="GF60" s="67"/>
      <c r="GG60" s="67"/>
      <c r="GH60" s="67"/>
      <c r="GI60" s="67"/>
      <c r="GJ60" s="67"/>
      <c r="GK60" s="67"/>
      <c r="GL60" s="68"/>
      <c r="GM60" s="68"/>
      <c r="GN60" s="68"/>
      <c r="GO60" s="68"/>
      <c r="GP60" s="68"/>
      <c r="GQ60" s="68"/>
      <c r="GR60" s="68"/>
      <c r="GS60" s="68"/>
      <c r="GT60" s="68"/>
      <c r="GU60" s="68"/>
      <c r="GV60" s="68"/>
      <c r="GW60" s="68"/>
      <c r="GX60" s="68">
        <v>0</v>
      </c>
      <c r="GY60" s="68">
        <v>0</v>
      </c>
      <c r="GZ60" s="68">
        <v>0</v>
      </c>
      <c r="HA60" s="68">
        <v>748</v>
      </c>
      <c r="HB60" s="68">
        <v>164.63300000000001</v>
      </c>
      <c r="HC60" s="68"/>
      <c r="HD60" s="68"/>
    </row>
    <row r="61" spans="1:212" s="69" customFormat="1" x14ac:dyDescent="0.25">
      <c r="A61" s="70" t="s">
        <v>85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2"/>
      <c r="FC61" s="72"/>
      <c r="FD61" s="72"/>
      <c r="FE61" s="72"/>
      <c r="FF61" s="72"/>
      <c r="FG61" s="72"/>
      <c r="FH61" s="72"/>
      <c r="FI61" s="72"/>
      <c r="FJ61" s="72"/>
      <c r="FK61" s="72"/>
      <c r="FL61" s="72"/>
      <c r="FM61" s="72"/>
      <c r="FN61" s="72"/>
      <c r="FO61" s="72"/>
      <c r="FP61" s="72"/>
      <c r="FQ61" s="72"/>
      <c r="FR61" s="72"/>
      <c r="FS61" s="72"/>
      <c r="FT61" s="72"/>
      <c r="FU61" s="72"/>
      <c r="FV61" s="72"/>
      <c r="FW61" s="72"/>
      <c r="FX61" s="72"/>
      <c r="FY61" s="72"/>
      <c r="FZ61" s="72"/>
      <c r="GA61" s="72"/>
      <c r="GB61" s="67"/>
      <c r="GC61" s="67"/>
      <c r="GD61" s="67"/>
      <c r="GE61" s="67"/>
      <c r="GF61" s="67"/>
      <c r="GG61" s="67"/>
      <c r="GH61" s="67"/>
      <c r="GI61" s="67"/>
      <c r="GJ61" s="67"/>
      <c r="GK61" s="67"/>
      <c r="GL61" s="68"/>
      <c r="GM61" s="68"/>
      <c r="GN61" s="68"/>
      <c r="GO61" s="68"/>
      <c r="GP61" s="68"/>
      <c r="GQ61" s="68"/>
      <c r="GR61" s="68"/>
      <c r="GS61" s="68"/>
      <c r="GT61" s="68"/>
      <c r="GU61" s="68"/>
      <c r="GV61" s="68"/>
      <c r="GW61" s="68"/>
      <c r="GX61" s="68">
        <v>0</v>
      </c>
      <c r="GY61" s="68">
        <v>0</v>
      </c>
      <c r="GZ61" s="68">
        <v>0</v>
      </c>
      <c r="HA61" s="68">
        <v>31.378184999999998</v>
      </c>
      <c r="HB61" s="68">
        <v>62.707299999999996</v>
      </c>
      <c r="HC61" s="68"/>
      <c r="HD61" s="68"/>
    </row>
    <row r="62" spans="1:212" s="69" customFormat="1" x14ac:dyDescent="0.25">
      <c r="A62" s="70" t="s">
        <v>86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  <c r="EO62" s="71"/>
      <c r="EP62" s="71"/>
      <c r="EQ62" s="71"/>
      <c r="ER62" s="71"/>
      <c r="ES62" s="71"/>
      <c r="ET62" s="71"/>
      <c r="EU62" s="71"/>
      <c r="EV62" s="71"/>
      <c r="EW62" s="71"/>
      <c r="EX62" s="71"/>
      <c r="EY62" s="71"/>
      <c r="EZ62" s="71"/>
      <c r="FA62" s="71"/>
      <c r="FB62" s="72"/>
      <c r="FC62" s="72"/>
      <c r="FD62" s="72"/>
      <c r="FE62" s="72"/>
      <c r="FF62" s="72"/>
      <c r="FG62" s="72"/>
      <c r="FH62" s="72"/>
      <c r="FI62" s="72"/>
      <c r="FJ62" s="72"/>
      <c r="FK62" s="72"/>
      <c r="FL62" s="72"/>
      <c r="FM62" s="72"/>
      <c r="FN62" s="72"/>
      <c r="FO62" s="72"/>
      <c r="FP62" s="72"/>
      <c r="FQ62" s="72"/>
      <c r="FR62" s="72"/>
      <c r="FS62" s="72"/>
      <c r="FT62" s="72"/>
      <c r="FU62" s="72"/>
      <c r="FV62" s="72"/>
      <c r="FW62" s="72"/>
      <c r="FX62" s="72"/>
      <c r="FY62" s="72"/>
      <c r="FZ62" s="72"/>
      <c r="GA62" s="72"/>
      <c r="GB62" s="67"/>
      <c r="GC62" s="67"/>
      <c r="GD62" s="67"/>
      <c r="GE62" s="67"/>
      <c r="GF62" s="67"/>
      <c r="GG62" s="67"/>
      <c r="GH62" s="67"/>
      <c r="GI62" s="67"/>
      <c r="GJ62" s="67"/>
      <c r="GK62" s="67"/>
      <c r="GL62" s="68"/>
      <c r="GM62" s="68"/>
      <c r="GN62" s="68"/>
      <c r="GO62" s="68"/>
      <c r="GP62" s="68"/>
      <c r="GQ62" s="68"/>
      <c r="GR62" s="68"/>
      <c r="GS62" s="68"/>
      <c r="GT62" s="68"/>
      <c r="GU62" s="68"/>
      <c r="GV62" s="68"/>
      <c r="GW62" s="68"/>
      <c r="GX62" s="68">
        <v>0</v>
      </c>
      <c r="GY62" s="68">
        <v>0</v>
      </c>
      <c r="GZ62" s="68">
        <v>0</v>
      </c>
      <c r="HA62" s="68">
        <v>115.0473506</v>
      </c>
      <c r="HB62" s="68">
        <v>115.28253269</v>
      </c>
      <c r="HC62" s="68">
        <v>0</v>
      </c>
      <c r="HD62" s="68">
        <v>0</v>
      </c>
    </row>
    <row r="63" spans="1:212" s="69" customFormat="1" x14ac:dyDescent="0.25">
      <c r="A63" s="70" t="s">
        <v>87</v>
      </c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  <c r="EO63" s="71"/>
      <c r="EP63" s="71"/>
      <c r="EQ63" s="71"/>
      <c r="ER63" s="71"/>
      <c r="ES63" s="71"/>
      <c r="ET63" s="71"/>
      <c r="EU63" s="71"/>
      <c r="EV63" s="71"/>
      <c r="EW63" s="71"/>
      <c r="EX63" s="71"/>
      <c r="EY63" s="71"/>
      <c r="EZ63" s="71"/>
      <c r="FA63" s="71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X63" s="72"/>
      <c r="FY63" s="72"/>
      <c r="FZ63" s="72"/>
      <c r="GA63" s="72"/>
      <c r="GB63" s="67"/>
      <c r="GC63" s="67"/>
      <c r="GD63" s="67"/>
      <c r="GE63" s="67"/>
      <c r="GF63" s="67"/>
      <c r="GG63" s="67"/>
      <c r="GH63" s="67"/>
      <c r="GI63" s="67"/>
      <c r="GJ63" s="67"/>
      <c r="GK63" s="67"/>
      <c r="GL63" s="68"/>
      <c r="GM63" s="68"/>
      <c r="GN63" s="68"/>
      <c r="GO63" s="68"/>
      <c r="GP63" s="68"/>
      <c r="GQ63" s="68"/>
      <c r="GR63" s="68"/>
      <c r="GS63" s="68"/>
      <c r="GT63" s="68"/>
      <c r="GU63" s="68"/>
      <c r="GV63" s="68"/>
      <c r="GW63" s="68"/>
      <c r="GX63" s="68">
        <v>0</v>
      </c>
      <c r="GY63" s="68">
        <v>0</v>
      </c>
      <c r="GZ63" s="68">
        <v>0</v>
      </c>
      <c r="HA63" s="68">
        <v>106.865208341</v>
      </c>
      <c r="HB63" s="68">
        <v>108.503783656</v>
      </c>
      <c r="HC63" s="68">
        <v>0</v>
      </c>
      <c r="HD63" s="68">
        <v>0</v>
      </c>
    </row>
    <row r="64" spans="1:212" s="69" customFormat="1" x14ac:dyDescent="0.25">
      <c r="A64" s="70" t="s">
        <v>88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  <c r="EO64" s="71"/>
      <c r="EP64" s="71"/>
      <c r="EQ64" s="71"/>
      <c r="ER64" s="71"/>
      <c r="ES64" s="71"/>
      <c r="ET64" s="71"/>
      <c r="EU64" s="71"/>
      <c r="EV64" s="71"/>
      <c r="EW64" s="71"/>
      <c r="EX64" s="71"/>
      <c r="EY64" s="71"/>
      <c r="EZ64" s="71"/>
      <c r="FA64" s="71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X64" s="72"/>
      <c r="FY64" s="72"/>
      <c r="FZ64" s="72"/>
      <c r="GA64" s="72"/>
      <c r="GB64" s="67"/>
      <c r="GC64" s="67"/>
      <c r="GD64" s="67"/>
      <c r="GE64" s="67"/>
      <c r="GF64" s="67"/>
      <c r="GG64" s="67"/>
      <c r="GH64" s="67"/>
      <c r="GI64" s="67"/>
      <c r="GJ64" s="67"/>
      <c r="GK64" s="67"/>
      <c r="GL64" s="68"/>
      <c r="GM64" s="68"/>
      <c r="GN64" s="68"/>
      <c r="GO64" s="68"/>
      <c r="GP64" s="68"/>
      <c r="GQ64" s="68"/>
      <c r="GR64" s="68"/>
      <c r="GS64" s="68"/>
      <c r="GT64" s="68"/>
      <c r="GU64" s="68"/>
      <c r="GV64" s="68"/>
      <c r="GW64" s="68"/>
      <c r="GX64" s="68">
        <v>497.644703252</v>
      </c>
      <c r="GY64" s="68">
        <v>461.07844755899998</v>
      </c>
      <c r="GZ64" s="68">
        <v>503.29528442100002</v>
      </c>
      <c r="HA64" s="68">
        <v>228.61003054299988</v>
      </c>
      <c r="HB64" s="68">
        <v>218.68527177200008</v>
      </c>
      <c r="HC64" s="68">
        <v>778.32101483199995</v>
      </c>
      <c r="HD64" s="68">
        <v>454.23279160800007</v>
      </c>
    </row>
    <row r="65" spans="1:212" x14ac:dyDescent="0.25">
      <c r="A65" s="15" t="s">
        <v>46</v>
      </c>
      <c r="B65" s="1">
        <v>0.274083996</v>
      </c>
      <c r="C65" s="1">
        <v>1.2783590220000001</v>
      </c>
      <c r="D65" s="1">
        <v>10.106584218</v>
      </c>
      <c r="E65" s="1">
        <v>6.587424607</v>
      </c>
      <c r="F65" s="1">
        <v>3.2804050659999997</v>
      </c>
      <c r="G65" s="1">
        <v>4.5146033250000004</v>
      </c>
      <c r="H65" s="1">
        <v>6.0650230790000004</v>
      </c>
      <c r="I65" s="1">
        <v>2.7414600149999999</v>
      </c>
      <c r="J65" s="1">
        <v>3.8551494739999996</v>
      </c>
      <c r="K65" s="1">
        <v>7.405916566000001</v>
      </c>
      <c r="L65" s="1">
        <v>8.4247335519999993</v>
      </c>
      <c r="M65" s="1">
        <v>14.55654358</v>
      </c>
      <c r="N65" s="1">
        <v>0</v>
      </c>
      <c r="O65" s="1">
        <v>0.83168760199999991</v>
      </c>
      <c r="P65" s="1">
        <v>7.0895072619999997</v>
      </c>
      <c r="Q65" s="1">
        <v>10.997773762000001</v>
      </c>
      <c r="R65" s="1">
        <v>5.1737031840000007</v>
      </c>
      <c r="S65" s="1">
        <v>11.215641931</v>
      </c>
      <c r="T65" s="1">
        <v>6.0674325649999998</v>
      </c>
      <c r="U65" s="1">
        <v>10.086459014000001</v>
      </c>
      <c r="V65" s="1">
        <v>7.002365857</v>
      </c>
      <c r="W65" s="1">
        <v>10.764038352</v>
      </c>
      <c r="X65" s="1">
        <v>8.0050914370000008</v>
      </c>
      <c r="Y65" s="1">
        <v>8.4855645210000006</v>
      </c>
      <c r="Z65" s="1">
        <v>0.41795373200000008</v>
      </c>
      <c r="AA65" s="1">
        <v>8.4271518619999988</v>
      </c>
      <c r="AB65" s="1">
        <v>10.984365088999999</v>
      </c>
      <c r="AC65" s="1">
        <v>11.289789358</v>
      </c>
      <c r="AD65" s="1">
        <v>13.626617962999999</v>
      </c>
      <c r="AE65" s="1">
        <v>15.232103224999999</v>
      </c>
      <c r="AF65" s="1">
        <v>8.0440056809999998</v>
      </c>
      <c r="AG65" s="1">
        <v>8.8234195970000009</v>
      </c>
      <c r="AH65" s="1">
        <v>20.193858841999997</v>
      </c>
      <c r="AI65" s="1">
        <v>6.5591272309999997</v>
      </c>
      <c r="AJ65" s="1">
        <v>12.793353095000002</v>
      </c>
      <c r="AK65" s="1">
        <v>16.060877537000003</v>
      </c>
      <c r="AL65" s="1">
        <v>4.0294906250000002</v>
      </c>
      <c r="AM65" s="1">
        <v>9.7830652620000009</v>
      </c>
      <c r="AN65" s="1">
        <v>11.510811249</v>
      </c>
      <c r="AO65" s="1">
        <v>18.440088898000003</v>
      </c>
      <c r="AP65" s="1">
        <v>7.4847773749999993</v>
      </c>
      <c r="AQ65" s="1">
        <v>7.2476017060000002</v>
      </c>
      <c r="AR65" s="1">
        <v>9.4643533990000002</v>
      </c>
      <c r="AS65" s="1">
        <v>12.477845794999997</v>
      </c>
      <c r="AT65" s="1">
        <v>6.4472347440000002</v>
      </c>
      <c r="AU65" s="1">
        <v>20.702174528</v>
      </c>
      <c r="AV65" s="1">
        <v>13.244286320999999</v>
      </c>
      <c r="AW65" s="1">
        <v>38.329354610000003</v>
      </c>
      <c r="AX65" s="1">
        <v>1.0245624769999999</v>
      </c>
      <c r="AY65" s="1">
        <v>21.548377443000003</v>
      </c>
      <c r="AZ65" s="1">
        <v>15.601926688999999</v>
      </c>
      <c r="BA65" s="1">
        <v>19.012809025000003</v>
      </c>
      <c r="BB65" s="1">
        <v>12.473309082000002</v>
      </c>
      <c r="BC65" s="1">
        <v>16.424867421999998</v>
      </c>
      <c r="BD65" s="1">
        <v>7.681139205</v>
      </c>
      <c r="BE65" s="1">
        <v>16.482424188999996</v>
      </c>
      <c r="BF65" s="1">
        <v>62.912857246000002</v>
      </c>
      <c r="BG65" s="1">
        <v>22.973746735999995</v>
      </c>
      <c r="BH65" s="1">
        <v>16.365057923000002</v>
      </c>
      <c r="BI65" s="1">
        <v>47.126155876999995</v>
      </c>
      <c r="BJ65" s="1">
        <v>2.0044162340000002</v>
      </c>
      <c r="BK65" s="1">
        <v>16.949566858000001</v>
      </c>
      <c r="BL65" s="1">
        <v>77.923525753000007</v>
      </c>
      <c r="BM65" s="1">
        <v>33.054953217000005</v>
      </c>
      <c r="BN65" s="1">
        <v>14.776026394000001</v>
      </c>
      <c r="BO65" s="1">
        <v>10.593598066</v>
      </c>
      <c r="BP65" s="1">
        <v>73.584160548999989</v>
      </c>
      <c r="BQ65" s="1">
        <v>25.062000142000006</v>
      </c>
      <c r="BR65" s="1">
        <v>52.577608904000002</v>
      </c>
      <c r="BS65" s="1">
        <v>49.057416712000006</v>
      </c>
      <c r="BT65" s="1">
        <v>31.372865898000004</v>
      </c>
      <c r="BU65" s="1">
        <v>35.907846044000003</v>
      </c>
      <c r="BV65" s="1">
        <v>4.2579682129999998</v>
      </c>
      <c r="BW65" s="1">
        <v>35.393783237000001</v>
      </c>
      <c r="BX65" s="1">
        <v>30.378491783000001</v>
      </c>
      <c r="BY65" s="1">
        <v>22.142907877999995</v>
      </c>
      <c r="BZ65" s="1">
        <v>82.146520011000007</v>
      </c>
      <c r="CA65" s="1">
        <v>39.935686767000007</v>
      </c>
      <c r="CB65" s="1">
        <v>20.944976704999998</v>
      </c>
      <c r="CC65" s="1">
        <v>32.997046355999998</v>
      </c>
      <c r="CD65" s="1">
        <v>23.544707989000003</v>
      </c>
      <c r="CE65" s="1">
        <v>17.904239236999999</v>
      </c>
      <c r="CF65" s="1">
        <v>33.006085291999995</v>
      </c>
      <c r="CG65" s="1">
        <v>115.07214641899999</v>
      </c>
      <c r="CH65" s="1">
        <v>3.3279905899999997</v>
      </c>
      <c r="CI65" s="1">
        <v>9.9043996669999999</v>
      </c>
      <c r="CJ65" s="1">
        <v>55.958403494999999</v>
      </c>
      <c r="CK65" s="1">
        <v>17.860290653</v>
      </c>
      <c r="CL65" s="1">
        <v>12.543347907000001</v>
      </c>
      <c r="CM65" s="1">
        <v>28.48190752</v>
      </c>
      <c r="CN65" s="1">
        <v>36.354396941000005</v>
      </c>
      <c r="CO65" s="1">
        <v>22.302882314999998</v>
      </c>
      <c r="CP65" s="1">
        <v>51.658210644</v>
      </c>
      <c r="CQ65" s="1">
        <v>69.674315851000003</v>
      </c>
      <c r="CR65" s="1">
        <v>26.033987947</v>
      </c>
      <c r="CS65" s="1">
        <v>101.94891497200001</v>
      </c>
      <c r="CT65" s="1">
        <v>7.3487424880000001</v>
      </c>
      <c r="CU65" s="1">
        <v>8.1160620029999997</v>
      </c>
      <c r="CV65" s="1">
        <v>68.292849293000003</v>
      </c>
      <c r="CW65" s="1">
        <v>55.569807673</v>
      </c>
      <c r="CX65" s="1">
        <v>27.949620325000001</v>
      </c>
      <c r="CY65" s="1">
        <v>87.135574728999984</v>
      </c>
      <c r="CZ65" s="1">
        <v>35.770887380000005</v>
      </c>
      <c r="DA65" s="1">
        <v>97.953934957999991</v>
      </c>
      <c r="DB65" s="1">
        <v>16.809362166</v>
      </c>
      <c r="DC65" s="1">
        <v>67.743290540999993</v>
      </c>
      <c r="DD65" s="1">
        <v>120.082226897</v>
      </c>
      <c r="DE65" s="1">
        <v>165.74794993100002</v>
      </c>
      <c r="DF65" s="1">
        <v>24.344535265000001</v>
      </c>
      <c r="DG65" s="1">
        <v>17.2492676</v>
      </c>
      <c r="DH65" s="1">
        <v>92.668648565000012</v>
      </c>
      <c r="DI65" s="1">
        <v>87.302595037000003</v>
      </c>
      <c r="DJ65" s="1">
        <v>52.578629928000012</v>
      </c>
      <c r="DK65" s="1">
        <v>48.351356980999995</v>
      </c>
      <c r="DL65" s="1">
        <v>33.352124971000009</v>
      </c>
      <c r="DM65" s="1">
        <v>31.744386909999996</v>
      </c>
      <c r="DN65" s="1">
        <v>25.585045276000002</v>
      </c>
      <c r="DO65" s="1">
        <v>98.216838274000011</v>
      </c>
      <c r="DP65" s="1">
        <v>232.80458291200003</v>
      </c>
      <c r="DQ65" s="1">
        <v>164.55068897000001</v>
      </c>
      <c r="DR65" s="1">
        <v>58.078451048999995</v>
      </c>
      <c r="DS65" s="1">
        <v>118.67407465700001</v>
      </c>
      <c r="DT65" s="1">
        <v>24.567740848</v>
      </c>
      <c r="DU65" s="1">
        <v>67.862585177999989</v>
      </c>
      <c r="DV65" s="1">
        <v>42.761818557999995</v>
      </c>
      <c r="DW65" s="1">
        <v>19.353208248000001</v>
      </c>
      <c r="DX65" s="1">
        <v>35.204355656000004</v>
      </c>
      <c r="DY65" s="1">
        <v>21.253740576999999</v>
      </c>
      <c r="DZ65" s="1">
        <v>29.438092931</v>
      </c>
      <c r="EA65" s="1">
        <v>30.423182098000005</v>
      </c>
      <c r="EB65" s="1">
        <v>58.035311870999998</v>
      </c>
      <c r="EC65" s="1">
        <v>73.511004729999996</v>
      </c>
      <c r="ED65" s="1">
        <v>3.353797524</v>
      </c>
      <c r="EE65" s="1">
        <v>7.9484114700000008</v>
      </c>
      <c r="EF65" s="1">
        <v>33.828560875000001</v>
      </c>
      <c r="EG65" s="1">
        <v>32.744279372000001</v>
      </c>
      <c r="EH65" s="1">
        <v>26.190175999999997</v>
      </c>
      <c r="EI65" s="1">
        <v>37.115367071000001</v>
      </c>
      <c r="EJ65" s="1">
        <v>57.798659901999997</v>
      </c>
      <c r="EK65" s="1">
        <v>28.971477681</v>
      </c>
      <c r="EL65" s="1">
        <v>58.939452170000003</v>
      </c>
      <c r="EM65" s="1">
        <v>62.149950294000007</v>
      </c>
      <c r="EN65" s="1">
        <v>67.351305663000005</v>
      </c>
      <c r="EO65" s="1">
        <v>159.08978129400001</v>
      </c>
      <c r="EP65" s="1">
        <v>22.492145149999999</v>
      </c>
      <c r="EQ65" s="1">
        <v>20.931285069000001</v>
      </c>
      <c r="ER65" s="1">
        <v>40.086437867000001</v>
      </c>
      <c r="ES65" s="1">
        <v>70.894553003000013</v>
      </c>
      <c r="ET65" s="1">
        <v>154.14108099799998</v>
      </c>
      <c r="EU65" s="1">
        <v>61.369846382999995</v>
      </c>
      <c r="EV65" s="1">
        <v>68.312943406000002</v>
      </c>
      <c r="EW65" s="1">
        <v>38.925910674999997</v>
      </c>
      <c r="EX65" s="1">
        <v>42.547082946999993</v>
      </c>
      <c r="EY65" s="1">
        <v>60.307482069000002</v>
      </c>
      <c r="EZ65" s="1">
        <v>43.641368819</v>
      </c>
      <c r="FA65" s="1">
        <v>67.49702416400001</v>
      </c>
      <c r="FB65" s="34">
        <v>23.950607856000005</v>
      </c>
      <c r="FC65" s="34">
        <v>12.302333464</v>
      </c>
      <c r="FD65" s="34">
        <v>64.307565525999991</v>
      </c>
      <c r="FE65" s="34">
        <v>30.091929961999995</v>
      </c>
      <c r="FF65" s="34">
        <v>102.069566049</v>
      </c>
      <c r="FG65" s="34">
        <v>113.946012686</v>
      </c>
      <c r="FH65" s="34">
        <v>85.483673495999994</v>
      </c>
      <c r="FI65" s="34">
        <v>91.163983752999997</v>
      </c>
      <c r="FJ65" s="34">
        <v>98.316349931999994</v>
      </c>
      <c r="FK65" s="34">
        <v>91.248844703999993</v>
      </c>
      <c r="FL65" s="34">
        <v>48.177914572999995</v>
      </c>
      <c r="FM65" s="34">
        <v>120.94069498299999</v>
      </c>
      <c r="FN65" s="34">
        <v>15.629612392999999</v>
      </c>
      <c r="FO65" s="34">
        <v>36.566523359000001</v>
      </c>
      <c r="FP65" s="34">
        <v>45.831767760000005</v>
      </c>
      <c r="FQ65" s="34">
        <v>29.515955534999996</v>
      </c>
      <c r="FR65" s="34">
        <v>226.06523013</v>
      </c>
      <c r="FS65" s="34">
        <v>43.449226006999986</v>
      </c>
      <c r="FT65" s="34">
        <v>140.56732704500001</v>
      </c>
      <c r="FU65" s="34">
        <v>68.236142521999994</v>
      </c>
      <c r="FV65" s="34">
        <v>32.203319028999992</v>
      </c>
      <c r="FW65" s="34">
        <v>196.69897443500003</v>
      </c>
      <c r="FX65" s="34">
        <v>50.374985195000001</v>
      </c>
      <c r="FY65" s="34">
        <v>247.27638509200003</v>
      </c>
      <c r="FZ65" s="34">
        <v>15.535458508000001</v>
      </c>
      <c r="GA65" s="34">
        <v>16.478898116999996</v>
      </c>
      <c r="GB65" s="8">
        <v>47.650208969999994</v>
      </c>
      <c r="GC65" s="8">
        <v>277.32184515299997</v>
      </c>
      <c r="GD65" s="8">
        <v>137.56732992400001</v>
      </c>
      <c r="GE65" s="8">
        <v>161.867289134</v>
      </c>
      <c r="GF65" s="8">
        <v>41.506179793000001</v>
      </c>
      <c r="GG65" s="8">
        <v>44.464304812999998</v>
      </c>
      <c r="GH65" s="8">
        <v>105.950904463</v>
      </c>
      <c r="GI65" s="8">
        <v>96.884273274000009</v>
      </c>
      <c r="GJ65" s="8">
        <v>43.383726784000004</v>
      </c>
      <c r="GK65" s="8">
        <v>96.474021269999994</v>
      </c>
      <c r="GL65" s="9">
        <v>20.564413260000002</v>
      </c>
      <c r="GM65" s="9">
        <v>62.191077522</v>
      </c>
      <c r="GN65" s="9">
        <v>199.999536216</v>
      </c>
      <c r="GO65" s="9">
        <v>164.80245047400001</v>
      </c>
      <c r="GP65" s="9">
        <v>180.50613366200002</v>
      </c>
      <c r="GQ65" s="9">
        <v>73.569474467000006</v>
      </c>
      <c r="GR65" s="9">
        <v>153.77578938799999</v>
      </c>
      <c r="GS65" s="9">
        <v>92.026724027000014</v>
      </c>
      <c r="GT65" s="9">
        <v>146.13581821700001</v>
      </c>
      <c r="GU65" s="9">
        <v>102.96098314400001</v>
      </c>
      <c r="GV65" s="9">
        <v>88.633277964999991</v>
      </c>
      <c r="GW65" s="9">
        <v>89.055006212000009</v>
      </c>
      <c r="GX65" s="9">
        <v>41.243180448000004</v>
      </c>
      <c r="GY65" s="9">
        <v>41.754725809999996</v>
      </c>
      <c r="GZ65" s="9">
        <v>235.92106307100002</v>
      </c>
      <c r="HA65" s="9">
        <v>69.079582385999998</v>
      </c>
      <c r="HB65" s="9">
        <v>37.462054514000002</v>
      </c>
      <c r="HC65" s="9">
        <v>48.365206979</v>
      </c>
      <c r="HD65" s="9">
        <v>377.46767568700005</v>
      </c>
    </row>
    <row r="66" spans="1:212" s="69" customFormat="1" x14ac:dyDescent="0.25">
      <c r="A66" s="70" t="s">
        <v>89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  <c r="EO66" s="71"/>
      <c r="EP66" s="71"/>
      <c r="EQ66" s="71"/>
      <c r="ER66" s="71"/>
      <c r="ES66" s="71"/>
      <c r="ET66" s="71"/>
      <c r="EU66" s="71"/>
      <c r="EV66" s="71"/>
      <c r="EW66" s="71"/>
      <c r="EX66" s="71"/>
      <c r="EY66" s="71"/>
      <c r="EZ66" s="71"/>
      <c r="FA66" s="71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X66" s="72"/>
      <c r="FY66" s="72"/>
      <c r="FZ66" s="72"/>
      <c r="GA66" s="72"/>
      <c r="GB66" s="67"/>
      <c r="GC66" s="67"/>
      <c r="GD66" s="67"/>
      <c r="GE66" s="67"/>
      <c r="GF66" s="67"/>
      <c r="GG66" s="67"/>
      <c r="GH66" s="67"/>
      <c r="GI66" s="67"/>
      <c r="GJ66" s="67"/>
      <c r="GK66" s="67"/>
      <c r="GL66" s="68"/>
      <c r="GM66" s="68"/>
      <c r="GN66" s="68"/>
      <c r="GO66" s="68"/>
      <c r="GP66" s="68"/>
      <c r="GQ66" s="68"/>
      <c r="GR66" s="68"/>
      <c r="GS66" s="68"/>
      <c r="GT66" s="68"/>
      <c r="GU66" s="68"/>
      <c r="GV66" s="68"/>
      <c r="GW66" s="68"/>
      <c r="GX66" s="68">
        <v>0</v>
      </c>
      <c r="GY66" s="68">
        <v>0</v>
      </c>
      <c r="GZ66" s="68">
        <v>160</v>
      </c>
      <c r="HA66" s="68">
        <v>4.7389999999999999</v>
      </c>
      <c r="HB66" s="68">
        <v>0</v>
      </c>
      <c r="HC66" s="68"/>
      <c r="HD66" s="68"/>
    </row>
    <row r="67" spans="1:212" s="69" customFormat="1" x14ac:dyDescent="0.25">
      <c r="A67" s="70" t="s">
        <v>90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  <c r="EO67" s="71"/>
      <c r="EP67" s="71"/>
      <c r="EQ67" s="71"/>
      <c r="ER67" s="71"/>
      <c r="ES67" s="71"/>
      <c r="ET67" s="71"/>
      <c r="EU67" s="71"/>
      <c r="EV67" s="71"/>
      <c r="EW67" s="71"/>
      <c r="EX67" s="71"/>
      <c r="EY67" s="71"/>
      <c r="EZ67" s="71"/>
      <c r="FA67" s="71"/>
      <c r="FB67" s="72"/>
      <c r="FC67" s="72"/>
      <c r="FD67" s="72"/>
      <c r="FE67" s="72"/>
      <c r="FF67" s="72"/>
      <c r="FG67" s="72"/>
      <c r="FH67" s="72"/>
      <c r="FI67" s="72"/>
      <c r="FJ67" s="72"/>
      <c r="FK67" s="72"/>
      <c r="FL67" s="72"/>
      <c r="FM67" s="72"/>
      <c r="FN67" s="72"/>
      <c r="FO67" s="72"/>
      <c r="FP67" s="72"/>
      <c r="FQ67" s="72"/>
      <c r="FR67" s="72"/>
      <c r="FS67" s="72"/>
      <c r="FT67" s="72"/>
      <c r="FU67" s="72"/>
      <c r="FV67" s="72"/>
      <c r="FW67" s="72"/>
      <c r="FX67" s="72"/>
      <c r="FY67" s="72"/>
      <c r="FZ67" s="72"/>
      <c r="GA67" s="72"/>
      <c r="GB67" s="67"/>
      <c r="GC67" s="67"/>
      <c r="GD67" s="67"/>
      <c r="GE67" s="67"/>
      <c r="GF67" s="67"/>
      <c r="GG67" s="67"/>
      <c r="GH67" s="67"/>
      <c r="GI67" s="67"/>
      <c r="GJ67" s="67"/>
      <c r="GK67" s="67"/>
      <c r="GL67" s="68"/>
      <c r="GM67" s="68"/>
      <c r="GN67" s="68"/>
      <c r="GO67" s="68"/>
      <c r="GP67" s="68"/>
      <c r="GQ67" s="68"/>
      <c r="GR67" s="68"/>
      <c r="GS67" s="68"/>
      <c r="GT67" s="68"/>
      <c r="GU67" s="68"/>
      <c r="GV67" s="68"/>
      <c r="GW67" s="68"/>
      <c r="GX67" s="68">
        <v>41.243180448000004</v>
      </c>
      <c r="GY67" s="68">
        <v>41.754725809999996</v>
      </c>
      <c r="GZ67" s="68">
        <v>75.92106307100002</v>
      </c>
      <c r="HA67" s="68">
        <v>64.340582385999994</v>
      </c>
      <c r="HB67" s="68">
        <v>37.462054514000002</v>
      </c>
      <c r="HC67" s="68">
        <v>48.365206979</v>
      </c>
      <c r="HD67" s="68">
        <v>377.46767568700005</v>
      </c>
    </row>
    <row r="68" spans="1:212" s="29" customFormat="1" x14ac:dyDescent="0.25">
      <c r="A68" s="30" t="s">
        <v>47</v>
      </c>
      <c r="B68" s="31">
        <v>0.274083996</v>
      </c>
      <c r="C68" s="31">
        <v>1.2783590220000001</v>
      </c>
      <c r="D68" s="31">
        <v>10.106584218</v>
      </c>
      <c r="E68" s="31">
        <v>6.587424607</v>
      </c>
      <c r="F68" s="31">
        <v>3.2804050659999997</v>
      </c>
      <c r="G68" s="31">
        <v>4.5146033250000004</v>
      </c>
      <c r="H68" s="31">
        <v>6.0650230790000004</v>
      </c>
      <c r="I68" s="31">
        <v>2.7414600149999999</v>
      </c>
      <c r="J68" s="31">
        <v>3.8551494739999996</v>
      </c>
      <c r="K68" s="31">
        <v>7.405916566000001</v>
      </c>
      <c r="L68" s="31">
        <v>8.4247335519999993</v>
      </c>
      <c r="M68" s="31">
        <v>14.55654358</v>
      </c>
      <c r="N68" s="31">
        <v>0</v>
      </c>
      <c r="O68" s="31">
        <v>0.83168760199999991</v>
      </c>
      <c r="P68" s="31">
        <v>7.0895072619999997</v>
      </c>
      <c r="Q68" s="31">
        <v>10.997773762000001</v>
      </c>
      <c r="R68" s="31">
        <v>5.1737031840000007</v>
      </c>
      <c r="S68" s="31">
        <v>11.215641931</v>
      </c>
      <c r="T68" s="31">
        <v>6.0674325649999998</v>
      </c>
      <c r="U68" s="31">
        <v>10.086459014000001</v>
      </c>
      <c r="V68" s="31">
        <v>7.002365857</v>
      </c>
      <c r="W68" s="31">
        <v>10.764038352</v>
      </c>
      <c r="X68" s="31">
        <v>8.0050914370000008</v>
      </c>
      <c r="Y68" s="31">
        <v>8.4855645210000006</v>
      </c>
      <c r="Z68" s="31">
        <v>0.41795373200000008</v>
      </c>
      <c r="AA68" s="31">
        <v>8.4271518619999988</v>
      </c>
      <c r="AB68" s="31">
        <v>10.984365088999999</v>
      </c>
      <c r="AC68" s="31">
        <v>11.289789358</v>
      </c>
      <c r="AD68" s="31">
        <v>13.626617962999999</v>
      </c>
      <c r="AE68" s="31">
        <v>15.232103224999999</v>
      </c>
      <c r="AF68" s="31">
        <v>8.0440056809999998</v>
      </c>
      <c r="AG68" s="31">
        <v>8.8234195970000009</v>
      </c>
      <c r="AH68" s="31">
        <v>20.193858841999997</v>
      </c>
      <c r="AI68" s="31">
        <v>6.5591272309999997</v>
      </c>
      <c r="AJ68" s="31">
        <v>12.793353095000002</v>
      </c>
      <c r="AK68" s="31">
        <v>16.060877537000003</v>
      </c>
      <c r="AL68" s="31">
        <v>4.0294906250000002</v>
      </c>
      <c r="AM68" s="31">
        <v>9.7830652620000009</v>
      </c>
      <c r="AN68" s="31">
        <v>11.510811249</v>
      </c>
      <c r="AO68" s="31">
        <v>18.440088898000003</v>
      </c>
      <c r="AP68" s="31">
        <v>7.4847773749999993</v>
      </c>
      <c r="AQ68" s="31">
        <v>7.2476017060000002</v>
      </c>
      <c r="AR68" s="31">
        <v>9.4643533990000002</v>
      </c>
      <c r="AS68" s="31">
        <v>12.477845794999997</v>
      </c>
      <c r="AT68" s="31">
        <v>6.4472347440000002</v>
      </c>
      <c r="AU68" s="31">
        <v>20.702174528</v>
      </c>
      <c r="AV68" s="31">
        <v>13.244286320999999</v>
      </c>
      <c r="AW68" s="31">
        <v>38.329354610000003</v>
      </c>
      <c r="AX68" s="31">
        <v>1.0245624769999999</v>
      </c>
      <c r="AY68" s="31">
        <v>21.548377443000003</v>
      </c>
      <c r="AZ68" s="31">
        <v>15.601926688999999</v>
      </c>
      <c r="BA68" s="31">
        <v>19.012809025000003</v>
      </c>
      <c r="BB68" s="31">
        <v>12.473309082000002</v>
      </c>
      <c r="BC68" s="31">
        <v>16.424867421999998</v>
      </c>
      <c r="BD68" s="31">
        <v>7.681139205</v>
      </c>
      <c r="BE68" s="31">
        <v>16.482424188999996</v>
      </c>
      <c r="BF68" s="31">
        <v>19.288857245999999</v>
      </c>
      <c r="BG68" s="31">
        <v>16.741746735999996</v>
      </c>
      <c r="BH68" s="31">
        <v>14.521057923000003</v>
      </c>
      <c r="BI68" s="31">
        <v>47.126155876999995</v>
      </c>
      <c r="BJ68" s="31">
        <v>2.0044162340000002</v>
      </c>
      <c r="BK68" s="31">
        <v>16.949566858000001</v>
      </c>
      <c r="BL68" s="31">
        <v>33.057911173000001</v>
      </c>
      <c r="BM68" s="31">
        <v>33.054953217000005</v>
      </c>
      <c r="BN68" s="31">
        <v>14.776026394000001</v>
      </c>
      <c r="BO68" s="31">
        <v>10.593598066</v>
      </c>
      <c r="BP68" s="31">
        <v>25.784160548999999</v>
      </c>
      <c r="BQ68" s="31">
        <v>25.062000142000006</v>
      </c>
      <c r="BR68" s="31">
        <v>60.588528791999998</v>
      </c>
      <c r="BS68" s="31">
        <v>20.179527526000001</v>
      </c>
      <c r="BT68" s="31">
        <v>31.372865898000004</v>
      </c>
      <c r="BU68" s="31">
        <v>22.073715812000003</v>
      </c>
      <c r="BV68" s="31">
        <v>4.2579682129999998</v>
      </c>
      <c r="BW68" s="31">
        <v>25.393783237000001</v>
      </c>
      <c r="BX68" s="31">
        <v>30.378491783000001</v>
      </c>
      <c r="BY68" s="31">
        <v>21.152907877999997</v>
      </c>
      <c r="BZ68" s="31">
        <v>32.146520011</v>
      </c>
      <c r="CA68" s="31">
        <v>39.935686767000007</v>
      </c>
      <c r="CB68" s="31">
        <v>19.954976705</v>
      </c>
      <c r="CC68" s="31">
        <v>32.997046355999998</v>
      </c>
      <c r="CD68" s="31">
        <v>22.922986301000002</v>
      </c>
      <c r="CE68" s="31">
        <v>17.154239236999999</v>
      </c>
      <c r="CF68" s="31">
        <v>30.256085291999998</v>
      </c>
      <c r="CG68" s="31">
        <v>85.072146418999992</v>
      </c>
      <c r="CH68" s="31">
        <v>3.3279905899999997</v>
      </c>
      <c r="CI68" s="31">
        <v>9.9043996669999999</v>
      </c>
      <c r="CJ68" s="31">
        <v>24.958403494999999</v>
      </c>
      <c r="CK68" s="31">
        <v>17.860290653</v>
      </c>
      <c r="CL68" s="31">
        <v>12.543347907000001</v>
      </c>
      <c r="CM68" s="31">
        <v>28.48190752</v>
      </c>
      <c r="CN68" s="31">
        <v>31.354396941000001</v>
      </c>
      <c r="CO68" s="31">
        <v>22.302882314999998</v>
      </c>
      <c r="CP68" s="31">
        <v>24.408210644</v>
      </c>
      <c r="CQ68" s="31">
        <v>64.979555851000001</v>
      </c>
      <c r="CR68" s="31">
        <v>25.182894947000001</v>
      </c>
      <c r="CS68" s="31">
        <v>66.298914972000006</v>
      </c>
      <c r="CT68" s="31">
        <v>7.3487424880000001</v>
      </c>
      <c r="CU68" s="31">
        <v>8.1160620029999997</v>
      </c>
      <c r="CV68" s="31">
        <v>49.298099207000007</v>
      </c>
      <c r="CW68" s="31">
        <v>55.569807673</v>
      </c>
      <c r="CX68" s="31">
        <v>25.149620325000001</v>
      </c>
      <c r="CY68" s="31">
        <v>45.278681478999992</v>
      </c>
      <c r="CZ68" s="31">
        <v>33.620569880000005</v>
      </c>
      <c r="DA68" s="31">
        <v>85.390115918999996</v>
      </c>
      <c r="DB68" s="31">
        <v>13.946568276000001</v>
      </c>
      <c r="DC68" s="31">
        <v>53.756850801999995</v>
      </c>
      <c r="DD68" s="31">
        <v>90.632994015999998</v>
      </c>
      <c r="DE68" s="31">
        <v>94.073478461000022</v>
      </c>
      <c r="DF68" s="31">
        <v>12.165112175000001</v>
      </c>
      <c r="DG68" s="31">
        <v>14.8571756</v>
      </c>
      <c r="DH68" s="31">
        <v>50.734737890000005</v>
      </c>
      <c r="DI68" s="31">
        <v>78.744718237000001</v>
      </c>
      <c r="DJ68" s="31">
        <v>35.260373686000008</v>
      </c>
      <c r="DK68" s="31">
        <v>39.977478000999994</v>
      </c>
      <c r="DL68" s="31">
        <v>27.189333391000005</v>
      </c>
      <c r="DM68" s="31">
        <v>21.158251219999997</v>
      </c>
      <c r="DN68" s="31">
        <v>13.824748536000003</v>
      </c>
      <c r="DO68" s="31">
        <v>14.725955227999998</v>
      </c>
      <c r="DP68" s="31">
        <v>21.535594123999999</v>
      </c>
      <c r="DQ68" s="31">
        <v>48.4314502</v>
      </c>
      <c r="DR68" s="31">
        <v>26.354668372999999</v>
      </c>
      <c r="DS68" s="31">
        <v>59.856467601999995</v>
      </c>
      <c r="DT68" s="31">
        <v>7.6817172459999998</v>
      </c>
      <c r="DU68" s="31">
        <v>47.810326873999998</v>
      </c>
      <c r="DV68" s="31">
        <v>36.039802193999996</v>
      </c>
      <c r="DW68" s="31">
        <v>14.364942947999999</v>
      </c>
      <c r="DX68" s="31">
        <v>27.555243666000003</v>
      </c>
      <c r="DY68" s="31">
        <v>13.256080296999999</v>
      </c>
      <c r="DZ68" s="31">
        <v>10.055368440999999</v>
      </c>
      <c r="EA68" s="31">
        <v>17.565462978000003</v>
      </c>
      <c r="EB68" s="31">
        <v>42.714103191</v>
      </c>
      <c r="EC68" s="31">
        <v>55.737524430000001</v>
      </c>
      <c r="ED68" s="31">
        <v>3.353797524</v>
      </c>
      <c r="EE68" s="31">
        <v>7.9484114700000008</v>
      </c>
      <c r="EF68" s="31">
        <v>33.802165275</v>
      </c>
      <c r="EG68" s="31">
        <v>31.479581372000002</v>
      </c>
      <c r="EH68" s="31">
        <v>26.121370999999996</v>
      </c>
      <c r="EI68" s="31">
        <v>37.115367071000001</v>
      </c>
      <c r="EJ68" s="31">
        <v>46.005709037999999</v>
      </c>
      <c r="EK68" s="31">
        <v>26.190826592000001</v>
      </c>
      <c r="EL68" s="31">
        <v>54.126241855000004</v>
      </c>
      <c r="EM68" s="31">
        <v>60.371028251000006</v>
      </c>
      <c r="EN68" s="31">
        <v>45.53105939200001</v>
      </c>
      <c r="EO68" s="31">
        <v>83.566788887000001</v>
      </c>
      <c r="EP68" s="31">
        <v>12.694041104</v>
      </c>
      <c r="EQ68" s="31">
        <v>14.845251952000002</v>
      </c>
      <c r="ER68" s="31">
        <v>32.761110065000004</v>
      </c>
      <c r="ES68" s="31">
        <v>52.39681099900001</v>
      </c>
      <c r="ET68" s="31">
        <v>35.341107767999993</v>
      </c>
      <c r="EU68" s="31">
        <v>57.229453289999995</v>
      </c>
      <c r="EV68" s="31">
        <v>35.778914272000002</v>
      </c>
      <c r="EW68" s="31">
        <v>33.571822730999997</v>
      </c>
      <c r="EX68" s="31">
        <v>37.516345066999996</v>
      </c>
      <c r="EY68" s="31">
        <v>40.673563238999996</v>
      </c>
      <c r="EZ68" s="31">
        <v>35.303125039000001</v>
      </c>
      <c r="FA68" s="31">
        <v>56.703475269000002</v>
      </c>
      <c r="FB68" s="32">
        <v>18.939587856000003</v>
      </c>
      <c r="FC68" s="32">
        <v>11.770366665999999</v>
      </c>
      <c r="FD68" s="32">
        <v>35.418513034999997</v>
      </c>
      <c r="FE68" s="32">
        <v>24.922062855999997</v>
      </c>
      <c r="FF68" s="32">
        <v>63.553013704000001</v>
      </c>
      <c r="FG68" s="32">
        <v>21.376477486000002</v>
      </c>
      <c r="FH68" s="32">
        <v>32.927994628</v>
      </c>
      <c r="FI68" s="32">
        <v>47.440944452999993</v>
      </c>
      <c r="FJ68" s="32">
        <v>54.130132931999995</v>
      </c>
      <c r="FK68" s="32">
        <v>21.824295399</v>
      </c>
      <c r="FL68" s="32">
        <v>42.123374808999998</v>
      </c>
      <c r="FM68" s="32">
        <v>80.183956570999996</v>
      </c>
      <c r="FN68" s="32">
        <v>12.571214392999998</v>
      </c>
      <c r="FO68" s="32">
        <v>32.737152359</v>
      </c>
      <c r="FP68" s="32">
        <v>21.194530009999998</v>
      </c>
      <c r="FQ68" s="32">
        <v>28.126165534999998</v>
      </c>
      <c r="FR68" s="32">
        <v>34.113861761000003</v>
      </c>
      <c r="FS68" s="32">
        <v>41.006702022999988</v>
      </c>
      <c r="FT68" s="32">
        <v>24.824607158999999</v>
      </c>
      <c r="FU68" s="32">
        <v>55.352908608999996</v>
      </c>
      <c r="FV68" s="32">
        <v>29.892920028999995</v>
      </c>
      <c r="FW68" s="32">
        <v>62.766690386999997</v>
      </c>
      <c r="FX68" s="32">
        <v>47.661045195</v>
      </c>
      <c r="FY68" s="32">
        <v>40.193248890000007</v>
      </c>
      <c r="FZ68" s="32">
        <v>14.554655508000002</v>
      </c>
      <c r="GA68" s="32">
        <v>16.131401916999998</v>
      </c>
      <c r="GB68" s="27">
        <v>24.000443910999998</v>
      </c>
      <c r="GC68" s="27">
        <v>51.210273497999999</v>
      </c>
      <c r="GD68" s="27">
        <v>25.739928361</v>
      </c>
      <c r="GE68" s="27">
        <v>49.262682793999993</v>
      </c>
      <c r="GF68" s="27">
        <v>35.447523242000003</v>
      </c>
      <c r="GG68" s="27">
        <v>16.425287856000001</v>
      </c>
      <c r="GH68" s="27">
        <v>35.227023582000001</v>
      </c>
      <c r="GI68" s="27">
        <v>74.870816361999999</v>
      </c>
      <c r="GJ68" s="27">
        <v>39.890951484000006</v>
      </c>
      <c r="GK68" s="27">
        <v>78.848774456000001</v>
      </c>
      <c r="GL68" s="28">
        <v>17.189973180000003</v>
      </c>
      <c r="GM68" s="28">
        <v>19.051363505999998</v>
      </c>
      <c r="GN68" s="28">
        <v>51.620016045999996</v>
      </c>
      <c r="GO68" s="28">
        <v>33.041823857000004</v>
      </c>
      <c r="GP68" s="28">
        <v>29.987448095000005</v>
      </c>
      <c r="GQ68" s="28">
        <v>45.289320512000003</v>
      </c>
      <c r="GR68" s="28">
        <v>30.670920472999995</v>
      </c>
      <c r="GS68" s="28">
        <v>39.102626634000011</v>
      </c>
      <c r="GT68" s="28">
        <v>56.905641590999991</v>
      </c>
      <c r="GU68" s="28">
        <v>38.755962492000002</v>
      </c>
      <c r="GV68" s="28">
        <v>29.334246557</v>
      </c>
      <c r="GW68" s="28">
        <v>36.789067467000002</v>
      </c>
      <c r="GX68" s="28">
        <v>18.764249133</v>
      </c>
      <c r="GY68" s="28">
        <v>14.657161009999999</v>
      </c>
      <c r="GZ68" s="28">
        <v>189.01965766400002</v>
      </c>
      <c r="HA68" s="28">
        <v>19.305537243000003</v>
      </c>
      <c r="HB68" s="28">
        <v>10.407426337</v>
      </c>
      <c r="HC68" s="28">
        <v>18.845349406</v>
      </c>
      <c r="HD68" s="28">
        <v>24.548681719999998</v>
      </c>
    </row>
    <row r="69" spans="1:212" ht="26.25" x14ac:dyDescent="0.25">
      <c r="A69" s="35" t="s">
        <v>48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5.3999999999999999E-2</v>
      </c>
      <c r="Q69" s="1">
        <v>2.4820000000000002E-2</v>
      </c>
      <c r="R69" s="1">
        <v>0.3</v>
      </c>
      <c r="S69" s="1">
        <v>2.1180000000000001E-2</v>
      </c>
      <c r="T69" s="1">
        <v>0</v>
      </c>
      <c r="U69" s="1">
        <v>0.12</v>
      </c>
      <c r="V69" s="1">
        <v>0</v>
      </c>
      <c r="W69" s="1">
        <v>0.15</v>
      </c>
      <c r="X69" s="1">
        <v>0.2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1.5</v>
      </c>
      <c r="AN69" s="1">
        <v>1.0999000000000001</v>
      </c>
      <c r="AO69" s="1">
        <v>1.2</v>
      </c>
      <c r="AP69" s="1">
        <v>-0.15</v>
      </c>
      <c r="AQ69" s="1">
        <v>1.09827125</v>
      </c>
      <c r="AR69" s="1">
        <v>1.1033457499999999</v>
      </c>
      <c r="AS69" s="1">
        <v>0.6</v>
      </c>
      <c r="AT69" s="1">
        <v>0.8966542500000001</v>
      </c>
      <c r="AU69" s="1">
        <v>0.93899999999999995</v>
      </c>
      <c r="AV69" s="1">
        <v>2.3123287500000003</v>
      </c>
      <c r="AW69" s="1">
        <v>3.2490000000000001</v>
      </c>
      <c r="AX69" s="1">
        <v>0.25030000000000002</v>
      </c>
      <c r="AY69" s="1">
        <v>1.2797000000000001</v>
      </c>
      <c r="AZ69" s="1">
        <v>2.2599999999999998</v>
      </c>
      <c r="BA69" s="1">
        <v>1.1802999999999999</v>
      </c>
      <c r="BB69" s="1">
        <v>1.3699000000000001</v>
      </c>
      <c r="BC69" s="1">
        <v>4.6097000000000001</v>
      </c>
      <c r="BD69" s="1">
        <v>1.1499999999999999</v>
      </c>
      <c r="BE69" s="1">
        <v>0</v>
      </c>
      <c r="BF69" s="1">
        <v>9.9306000000000001</v>
      </c>
      <c r="BG69" s="1">
        <v>0.77439999999999998</v>
      </c>
      <c r="BH69" s="1">
        <v>2.7063999999999999</v>
      </c>
      <c r="BI69" s="1">
        <v>6.4904834400000002</v>
      </c>
      <c r="BJ69" s="1">
        <v>0.82623549100000004</v>
      </c>
      <c r="BK69" s="1">
        <v>1.3799000000000001</v>
      </c>
      <c r="BL69" s="1">
        <v>1.482</v>
      </c>
      <c r="BM69" s="1">
        <v>1.274</v>
      </c>
      <c r="BN69" s="1">
        <v>1.3579000000000001</v>
      </c>
      <c r="BO69" s="1">
        <v>1.4308600010000001</v>
      </c>
      <c r="BP69" s="1">
        <v>1.871058737</v>
      </c>
      <c r="BQ69" s="1">
        <v>1.369467773</v>
      </c>
      <c r="BR69" s="1">
        <v>7.4729765740000005</v>
      </c>
      <c r="BS69" s="1">
        <v>-3.4009740000000002E-3</v>
      </c>
      <c r="BT69" s="1">
        <v>3.7626805410000004</v>
      </c>
      <c r="BU69" s="1">
        <v>1.10053</v>
      </c>
      <c r="BV69" s="1">
        <v>1.47356</v>
      </c>
      <c r="BW69" s="1">
        <v>1.5601308100000002</v>
      </c>
      <c r="BX69" s="1">
        <v>11.58013081</v>
      </c>
      <c r="BY69" s="1">
        <v>0.58013081</v>
      </c>
      <c r="BZ69" s="1">
        <v>1.5785713760000002</v>
      </c>
      <c r="CA69" s="1">
        <v>20.58013081</v>
      </c>
      <c r="CB69" s="1">
        <v>0.37813080999999998</v>
      </c>
      <c r="CC69" s="1">
        <v>0.38013080999999999</v>
      </c>
      <c r="CD69" s="1">
        <v>0.38369024400000001</v>
      </c>
      <c r="CE69" s="1">
        <v>0.38000381</v>
      </c>
      <c r="CF69" s="1">
        <v>0.38013080999999999</v>
      </c>
      <c r="CG69" s="1">
        <v>19.493801920999999</v>
      </c>
      <c r="CH69" s="1">
        <v>0.5</v>
      </c>
      <c r="CI69" s="1">
        <v>0.56000000000000005</v>
      </c>
      <c r="CJ69" s="1">
        <v>2.5299999999999998</v>
      </c>
      <c r="CK69" s="1">
        <v>1.53</v>
      </c>
      <c r="CL69" s="1">
        <v>1.5297019629999999</v>
      </c>
      <c r="CM69" s="1">
        <v>1.5302980370000001</v>
      </c>
      <c r="CN69" s="1">
        <v>6.53</v>
      </c>
      <c r="CO69" s="1">
        <v>1.03</v>
      </c>
      <c r="CP69" s="1">
        <v>1.025860971</v>
      </c>
      <c r="CQ69" s="1">
        <v>6.0262909000000002</v>
      </c>
      <c r="CR69" s="1">
        <v>2.8418919599999999</v>
      </c>
      <c r="CS69" s="1">
        <v>9.073960456</v>
      </c>
      <c r="CT69" s="1">
        <v>5</v>
      </c>
      <c r="CU69" s="1">
        <v>1.5209999999999999</v>
      </c>
      <c r="CV69" s="1">
        <v>1.334046042</v>
      </c>
      <c r="CW69" s="1">
        <v>2.8257897360000004</v>
      </c>
      <c r="CX69" s="1">
        <v>1.9294918489999999</v>
      </c>
      <c r="CY69" s="1">
        <v>2.6115638170000004</v>
      </c>
      <c r="CZ69" s="1">
        <v>2.161</v>
      </c>
      <c r="DA69" s="1">
        <v>2.2144760030000001</v>
      </c>
      <c r="DB69" s="1">
        <v>2.0143202910000002</v>
      </c>
      <c r="DC69" s="1">
        <v>2.692801974</v>
      </c>
      <c r="DD69" s="1">
        <v>6.0467918379999999</v>
      </c>
      <c r="DE69" s="1">
        <v>2.6135999999999999</v>
      </c>
      <c r="DF69" s="1">
        <v>4.03</v>
      </c>
      <c r="DG69" s="1">
        <v>2.5211260000000002</v>
      </c>
      <c r="DH69" s="1">
        <v>2.7847740000000001</v>
      </c>
      <c r="DI69" s="1">
        <v>2.6059000000000001</v>
      </c>
      <c r="DJ69" s="1">
        <v>9.8870471089999992</v>
      </c>
      <c r="DK69" s="1">
        <v>13.144491653999999</v>
      </c>
      <c r="DL69" s="1">
        <v>1.9753734119999999</v>
      </c>
      <c r="DM69" s="1">
        <v>2.1150000000000002</v>
      </c>
      <c r="DN69" s="1">
        <v>1.8777300000000001</v>
      </c>
      <c r="DO69" s="1">
        <v>1.153557825</v>
      </c>
      <c r="DP69" s="1">
        <v>1.0394000000000001</v>
      </c>
      <c r="DQ69" s="1">
        <v>7.3301480439999995</v>
      </c>
      <c r="DR69" s="1">
        <v>3.5</v>
      </c>
      <c r="DS69" s="1">
        <v>5.431603795</v>
      </c>
      <c r="DT69" s="1">
        <v>2.999981901</v>
      </c>
      <c r="DU69" s="1">
        <v>6.1524999999999999</v>
      </c>
      <c r="DV69" s="1">
        <v>6.2024999999999997</v>
      </c>
      <c r="DW69" s="1">
        <v>2.6459546300000003</v>
      </c>
      <c r="DX69" s="1">
        <v>2.60904537</v>
      </c>
      <c r="DY69" s="1">
        <v>0.46522951499999998</v>
      </c>
      <c r="DZ69" s="1">
        <v>5.2697704850000004</v>
      </c>
      <c r="EA69" s="1">
        <v>4.0599999999999996</v>
      </c>
      <c r="EB69" s="1">
        <v>2.33</v>
      </c>
      <c r="EC69" s="1">
        <v>2.1</v>
      </c>
      <c r="ED69" s="1">
        <v>0</v>
      </c>
      <c r="EE69" s="1">
        <v>3.9</v>
      </c>
      <c r="EF69" s="1">
        <v>3</v>
      </c>
      <c r="EG69" s="1">
        <v>2.5</v>
      </c>
      <c r="EH69" s="1">
        <v>6</v>
      </c>
      <c r="EI69" s="1">
        <v>13</v>
      </c>
      <c r="EJ69" s="1">
        <v>8</v>
      </c>
      <c r="EK69" s="1">
        <v>2.0499999999999998</v>
      </c>
      <c r="EL69" s="1">
        <v>4.4000000000000004</v>
      </c>
      <c r="EM69" s="1">
        <v>10.49</v>
      </c>
      <c r="EN69" s="1">
        <v>5.0169948350000002</v>
      </c>
      <c r="EO69" s="1">
        <v>10</v>
      </c>
      <c r="EP69" s="1">
        <v>3</v>
      </c>
      <c r="EQ69" s="1">
        <v>0</v>
      </c>
      <c r="ER69" s="1">
        <v>1.7</v>
      </c>
      <c r="ES69" s="1">
        <v>3</v>
      </c>
      <c r="ET69" s="1">
        <v>2.9999980000000002</v>
      </c>
      <c r="EU69" s="1">
        <v>7.2</v>
      </c>
      <c r="EV69" s="1">
        <v>8.9993629999999989</v>
      </c>
      <c r="EW69" s="1">
        <v>5</v>
      </c>
      <c r="EX69" s="1">
        <v>4.2</v>
      </c>
      <c r="EY69" s="1">
        <v>2.5</v>
      </c>
      <c r="EZ69" s="1">
        <v>3.5</v>
      </c>
      <c r="FA69" s="1">
        <v>7.3</v>
      </c>
      <c r="FB69" s="1">
        <v>0</v>
      </c>
      <c r="FC69" s="1">
        <v>3</v>
      </c>
      <c r="FD69" s="1">
        <v>10.95</v>
      </c>
      <c r="FE69" s="1">
        <v>6</v>
      </c>
      <c r="FF69" s="1">
        <v>2.2999999999999998</v>
      </c>
      <c r="FG69" s="1">
        <v>7.6945162739999997</v>
      </c>
      <c r="FH69" s="1">
        <v>2.2999999999999998</v>
      </c>
      <c r="FI69" s="1">
        <v>3.7999000000000001</v>
      </c>
      <c r="FJ69" s="1">
        <v>3.9377905000000002</v>
      </c>
      <c r="FK69" s="1">
        <v>3.5</v>
      </c>
      <c r="FL69" s="1">
        <v>9.5059868760000015</v>
      </c>
      <c r="FM69" s="1">
        <v>9.94</v>
      </c>
      <c r="FN69" s="1">
        <v>1.9</v>
      </c>
      <c r="FO69" s="1">
        <v>2</v>
      </c>
      <c r="FP69" s="1">
        <v>0.5</v>
      </c>
      <c r="FQ69" s="1">
        <v>5.2724500000000001</v>
      </c>
      <c r="FR69" s="1">
        <v>2.4943944839999999</v>
      </c>
      <c r="FS69" s="1">
        <v>6</v>
      </c>
      <c r="FT69" s="1">
        <v>7.1</v>
      </c>
      <c r="FU69" s="1">
        <v>2</v>
      </c>
      <c r="FV69" s="1">
        <v>2</v>
      </c>
      <c r="FW69" s="1">
        <v>8</v>
      </c>
      <c r="FX69" s="1">
        <v>12</v>
      </c>
      <c r="FY69" s="1">
        <v>10</v>
      </c>
      <c r="FZ69" s="1">
        <v>4.5</v>
      </c>
      <c r="GA69" s="1">
        <v>6</v>
      </c>
      <c r="GB69" s="8">
        <v>6.45</v>
      </c>
      <c r="GC69" s="8">
        <v>6.3237439999999996</v>
      </c>
      <c r="GD69" s="8">
        <v>4.7262560000000002</v>
      </c>
      <c r="GE69" s="8">
        <v>3.5</v>
      </c>
      <c r="GF69" s="8">
        <v>3.5</v>
      </c>
      <c r="GG69" s="8">
        <v>4</v>
      </c>
      <c r="GH69" s="8">
        <v>5</v>
      </c>
      <c r="GI69" s="8">
        <v>5.01</v>
      </c>
      <c r="GJ69" s="8">
        <v>5.0999999999999996</v>
      </c>
      <c r="GK69" s="8">
        <v>2.66915865</v>
      </c>
      <c r="GL69" s="9">
        <v>7.65</v>
      </c>
      <c r="GM69" s="9">
        <v>5.35</v>
      </c>
      <c r="GN69" s="9">
        <v>3</v>
      </c>
      <c r="GO69" s="9">
        <v>7</v>
      </c>
      <c r="GP69" s="9">
        <v>6</v>
      </c>
      <c r="GQ69" s="9">
        <v>11.5</v>
      </c>
      <c r="GR69" s="9">
        <v>9.3812326240000008</v>
      </c>
      <c r="GS69" s="9">
        <v>6</v>
      </c>
      <c r="GT69" s="9">
        <v>15</v>
      </c>
      <c r="GU69" s="9">
        <v>10.855154086000001</v>
      </c>
      <c r="GV69" s="9">
        <v>0</v>
      </c>
      <c r="GW69" s="9">
        <v>6.3517423040000001</v>
      </c>
      <c r="GX69" s="9">
        <v>5</v>
      </c>
      <c r="GY69" s="9">
        <v>2.4363447000000003</v>
      </c>
      <c r="GZ69" s="9">
        <v>167</v>
      </c>
      <c r="HA69" s="9">
        <v>6.2526553000000007</v>
      </c>
      <c r="HB69" s="9">
        <v>3</v>
      </c>
      <c r="HC69" s="9">
        <v>3.3450000000000002</v>
      </c>
      <c r="HD69" s="9">
        <v>3.0049999999999999</v>
      </c>
    </row>
    <row r="70" spans="1:212" x14ac:dyDescent="0.25">
      <c r="A70" s="35" t="s">
        <v>49</v>
      </c>
      <c r="B70" s="36">
        <v>0.04</v>
      </c>
      <c r="C70" s="36">
        <v>0.65860000000000007</v>
      </c>
      <c r="D70" s="36">
        <v>9.0867240339999995</v>
      </c>
      <c r="E70" s="36">
        <v>6.092845853</v>
      </c>
      <c r="F70" s="36">
        <v>2.4850408260000001</v>
      </c>
      <c r="G70" s="36">
        <v>2.7955552519999998</v>
      </c>
      <c r="H70" s="36">
        <v>3.9134081000000003</v>
      </c>
      <c r="I70" s="36">
        <v>2.1468789589999999</v>
      </c>
      <c r="J70" s="36">
        <v>1.9171659809999997</v>
      </c>
      <c r="K70" s="36">
        <v>5.7413667510000002</v>
      </c>
      <c r="L70" s="36">
        <v>5.0016954049999995</v>
      </c>
      <c r="M70" s="36">
        <v>4.0370980000000003</v>
      </c>
      <c r="N70" s="36">
        <v>0</v>
      </c>
      <c r="O70" s="36">
        <v>0.51663199999999998</v>
      </c>
      <c r="P70" s="36">
        <v>6.5649002989999996</v>
      </c>
      <c r="Q70" s="36">
        <v>8.0788657980000007</v>
      </c>
      <c r="R70" s="36">
        <v>4.305287271000001</v>
      </c>
      <c r="S70" s="36">
        <v>8.8491273139999986</v>
      </c>
      <c r="T70" s="36">
        <v>5.3938716290000004</v>
      </c>
      <c r="U70" s="36">
        <v>8.0824804760000006</v>
      </c>
      <c r="V70" s="36">
        <v>3.4792549319999999</v>
      </c>
      <c r="W70" s="36">
        <v>7.7397582309999997</v>
      </c>
      <c r="X70" s="36">
        <v>5.7719113340000003</v>
      </c>
      <c r="Y70" s="36">
        <v>7.7313748440000003</v>
      </c>
      <c r="Z70" s="36">
        <v>0</v>
      </c>
      <c r="AA70" s="36">
        <v>7.2564870069999996</v>
      </c>
      <c r="AB70" s="36">
        <v>9.731469529</v>
      </c>
      <c r="AC70" s="36">
        <v>10.315409766999998</v>
      </c>
      <c r="AD70" s="36">
        <v>9.932819112999999</v>
      </c>
      <c r="AE70" s="36">
        <v>13.337706448999999</v>
      </c>
      <c r="AF70" s="36">
        <v>5.9364693289999995</v>
      </c>
      <c r="AG70" s="36">
        <v>7.4418815489999997</v>
      </c>
      <c r="AH70" s="36">
        <v>18.011781258999999</v>
      </c>
      <c r="AI70" s="36">
        <v>5.6886496319999997</v>
      </c>
      <c r="AJ70" s="36">
        <v>10.229825945</v>
      </c>
      <c r="AK70" s="36">
        <v>15.576955921000001</v>
      </c>
      <c r="AL70" s="36">
        <v>2.6604749999999999</v>
      </c>
      <c r="AM70" s="36">
        <v>7.3679908259999989</v>
      </c>
      <c r="AN70" s="36">
        <v>9.1123216720000002</v>
      </c>
      <c r="AO70" s="36">
        <v>16.271170964</v>
      </c>
      <c r="AP70" s="36">
        <v>4.9322944629999999</v>
      </c>
      <c r="AQ70" s="36">
        <v>3.7885939419999999</v>
      </c>
      <c r="AR70" s="36">
        <v>6.9672051329999993</v>
      </c>
      <c r="AS70" s="36">
        <v>9.9598499629999981</v>
      </c>
      <c r="AT70" s="36">
        <v>3.9714855639999995</v>
      </c>
      <c r="AU70" s="36">
        <v>19.106633455000001</v>
      </c>
      <c r="AV70" s="36">
        <v>9.6645286659999989</v>
      </c>
      <c r="AW70" s="36">
        <v>30.503917369</v>
      </c>
      <c r="AX70" s="36">
        <v>5.379068E-2</v>
      </c>
      <c r="AY70" s="36">
        <v>19.535828679000002</v>
      </c>
      <c r="AZ70" s="36">
        <v>12.097554139</v>
      </c>
      <c r="BA70" s="36">
        <v>16.407467433000001</v>
      </c>
      <c r="BB70" s="36">
        <v>9.5171168690000005</v>
      </c>
      <c r="BC70" s="36">
        <v>10.452560467000001</v>
      </c>
      <c r="BD70" s="36">
        <v>5.1248137360000001</v>
      </c>
      <c r="BE70" s="36">
        <v>15.240296265</v>
      </c>
      <c r="BF70" s="36">
        <v>8.0003976679999997</v>
      </c>
      <c r="BG70" s="36">
        <v>14.640669574</v>
      </c>
      <c r="BH70" s="36">
        <v>9.8811660359999998</v>
      </c>
      <c r="BI70" s="36">
        <v>35.988485479999994</v>
      </c>
      <c r="BJ70" s="36">
        <v>0.47855000000000003</v>
      </c>
      <c r="BK70" s="36">
        <v>14.550072129</v>
      </c>
      <c r="BL70" s="36">
        <v>30.137137810999999</v>
      </c>
      <c r="BM70" s="36">
        <v>30.463724964000001</v>
      </c>
      <c r="BN70" s="36">
        <v>11.800333866000001</v>
      </c>
      <c r="BO70" s="36">
        <v>8.1803089110000009</v>
      </c>
      <c r="BP70" s="36">
        <v>18.92638474</v>
      </c>
      <c r="BQ70" s="36">
        <v>17.258305229000001</v>
      </c>
      <c r="BR70" s="36">
        <v>52.082314644999997</v>
      </c>
      <c r="BS70" s="36">
        <v>18.877256165000002</v>
      </c>
      <c r="BT70" s="36">
        <v>22.961824029999999</v>
      </c>
      <c r="BU70" s="36">
        <v>18.285049473000004</v>
      </c>
      <c r="BV70" s="36">
        <v>1.1538621360000001</v>
      </c>
      <c r="BW70" s="36">
        <v>19.76450616</v>
      </c>
      <c r="BX70" s="36">
        <v>17.678713199000001</v>
      </c>
      <c r="BY70" s="36">
        <v>18.664438885000003</v>
      </c>
      <c r="BZ70" s="36">
        <v>28.117657153</v>
      </c>
      <c r="CA70" s="36">
        <v>17.980117488000001</v>
      </c>
      <c r="CB70" s="36">
        <v>18.465697926000001</v>
      </c>
      <c r="CC70" s="36">
        <v>24.138621878000002</v>
      </c>
      <c r="CD70" s="36">
        <v>15.537938354000001</v>
      </c>
      <c r="CE70" s="36">
        <v>14.326815203000001</v>
      </c>
      <c r="CF70" s="36">
        <v>25.758360757999998</v>
      </c>
      <c r="CG70" s="36">
        <v>55.070568731000002</v>
      </c>
      <c r="CH70" s="36">
        <v>1.7473031489999999</v>
      </c>
      <c r="CI70" s="36">
        <v>8.1107925420000004</v>
      </c>
      <c r="CJ70" s="36">
        <v>20.913943629999999</v>
      </c>
      <c r="CK70" s="36">
        <v>15.061419734999999</v>
      </c>
      <c r="CL70" s="36">
        <v>9.4187299910000029</v>
      </c>
      <c r="CM70" s="36">
        <v>17.721516029000004</v>
      </c>
      <c r="CN70" s="36">
        <v>14.852955029</v>
      </c>
      <c r="CO70" s="36">
        <v>19.673626577</v>
      </c>
      <c r="CP70" s="36">
        <v>21.423990847000002</v>
      </c>
      <c r="CQ70" s="36">
        <v>34.672972811999998</v>
      </c>
      <c r="CR70" s="36">
        <v>20.243665038</v>
      </c>
      <c r="CS70" s="36">
        <v>51.78556477499999</v>
      </c>
      <c r="CT70" s="36">
        <v>1.18452</v>
      </c>
      <c r="CU70" s="36">
        <v>5.1396257059999995</v>
      </c>
      <c r="CV70" s="36">
        <v>40.825041649999996</v>
      </c>
      <c r="CW70" s="36">
        <v>42.040863802000004</v>
      </c>
      <c r="CX70" s="36">
        <v>21.201431033999999</v>
      </c>
      <c r="CY70" s="36">
        <v>39.597957138999988</v>
      </c>
      <c r="CZ70" s="36">
        <v>29.252152177999999</v>
      </c>
      <c r="DA70" s="36">
        <v>38.638647460999991</v>
      </c>
      <c r="DB70" s="36">
        <v>10.066445777</v>
      </c>
      <c r="DC70" s="36">
        <v>47.313761644999992</v>
      </c>
      <c r="DD70" s="36">
        <v>82.353611947999994</v>
      </c>
      <c r="DE70" s="36">
        <v>76.616004153999995</v>
      </c>
      <c r="DF70" s="36">
        <v>5.4874977080000003</v>
      </c>
      <c r="DG70" s="36">
        <v>8.3368114939999991</v>
      </c>
      <c r="DH70" s="36">
        <v>41.350119352</v>
      </c>
      <c r="DI70" s="36">
        <v>72.318692290000001</v>
      </c>
      <c r="DJ70" s="36">
        <v>10.13473639</v>
      </c>
      <c r="DK70" s="36">
        <v>24.338406734999996</v>
      </c>
      <c r="DL70" s="36">
        <v>20.954434054</v>
      </c>
      <c r="DM70" s="36">
        <v>15.762741074000001</v>
      </c>
      <c r="DN70" s="36">
        <v>8.2599471869999999</v>
      </c>
      <c r="DO70" s="36">
        <v>9.481969264</v>
      </c>
      <c r="DP70" s="36">
        <v>15.963791036</v>
      </c>
      <c r="DQ70" s="36">
        <v>29.836577028000004</v>
      </c>
      <c r="DR70" s="36">
        <v>18.488141500000001</v>
      </c>
      <c r="DS70" s="36">
        <v>49.345305205999999</v>
      </c>
      <c r="DT70" s="36">
        <v>2.4448237829999999</v>
      </c>
      <c r="DU70" s="36">
        <v>37.799193627999998</v>
      </c>
      <c r="DV70" s="36">
        <v>15.255052798000001</v>
      </c>
      <c r="DW70" s="36">
        <v>9.0465823729999997</v>
      </c>
      <c r="DX70" s="36">
        <v>16.494122752999999</v>
      </c>
      <c r="DY70" s="36">
        <v>10.646724597</v>
      </c>
      <c r="DZ70" s="36">
        <v>1.3866666989999998</v>
      </c>
      <c r="EA70" s="36">
        <v>10.800261959000002</v>
      </c>
      <c r="EB70" s="36">
        <v>35.344027763</v>
      </c>
      <c r="EC70" s="36">
        <v>44.966346432999998</v>
      </c>
      <c r="ED70" s="36">
        <v>2.3970172179999998</v>
      </c>
      <c r="EE70" s="36">
        <v>1.9279044999999999</v>
      </c>
      <c r="EF70" s="36">
        <v>23.234874355999999</v>
      </c>
      <c r="EG70" s="36">
        <v>25.80374625</v>
      </c>
      <c r="EH70" s="36">
        <v>17.089774758000001</v>
      </c>
      <c r="EI70" s="36">
        <v>21.631914539</v>
      </c>
      <c r="EJ70" s="36">
        <v>35.149963075000002</v>
      </c>
      <c r="EK70" s="36">
        <v>22.003756795000001</v>
      </c>
      <c r="EL70" s="36">
        <v>39.166955502</v>
      </c>
      <c r="EM70" s="36">
        <v>30.825993715999999</v>
      </c>
      <c r="EN70" s="36">
        <v>34.003015402999999</v>
      </c>
      <c r="EO70" s="36">
        <v>45.729516597</v>
      </c>
      <c r="EP70" s="36">
        <v>6.4690250000000002</v>
      </c>
      <c r="EQ70" s="36">
        <v>12.081378084000001</v>
      </c>
      <c r="ER70" s="36">
        <v>21.123442638</v>
      </c>
      <c r="ES70" s="36">
        <v>41.497350757000007</v>
      </c>
      <c r="ET70" s="36">
        <v>28.247323318999999</v>
      </c>
      <c r="EU70" s="36">
        <v>34.359427492000002</v>
      </c>
      <c r="EV70" s="36">
        <v>21.437288565999999</v>
      </c>
      <c r="EW70" s="36">
        <v>15.130288029999999</v>
      </c>
      <c r="EX70" s="36">
        <v>23.560001724999999</v>
      </c>
      <c r="EY70" s="36">
        <v>29.591921105999997</v>
      </c>
      <c r="EZ70" s="36">
        <v>23.394781776000002</v>
      </c>
      <c r="FA70" s="36">
        <v>36.560994604999998</v>
      </c>
      <c r="FB70" s="36">
        <v>16.655268928000002</v>
      </c>
      <c r="FC70" s="36">
        <v>2.4368670450000001</v>
      </c>
      <c r="FD70" s="36">
        <v>18.488230005999998</v>
      </c>
      <c r="FE70" s="36">
        <v>13.037690550000001</v>
      </c>
      <c r="FF70" s="36">
        <v>47.188865430999996</v>
      </c>
      <c r="FG70" s="36">
        <v>9.2536929039999993</v>
      </c>
      <c r="FH70" s="36">
        <v>21.850031436999998</v>
      </c>
      <c r="FI70" s="36">
        <v>14.752779321</v>
      </c>
      <c r="FJ70" s="36">
        <v>31.485829331000001</v>
      </c>
      <c r="FK70" s="36">
        <v>14.348013450999998</v>
      </c>
      <c r="FL70" s="36">
        <v>28.470400499</v>
      </c>
      <c r="FM70" s="36">
        <v>35.355744372999993</v>
      </c>
      <c r="FN70" s="36">
        <v>6.5998164789999993</v>
      </c>
      <c r="FO70" s="36">
        <v>16.942889430000001</v>
      </c>
      <c r="FP70" s="36">
        <v>13.943183274999999</v>
      </c>
      <c r="FQ70" s="36">
        <v>13.282775158000002</v>
      </c>
      <c r="FR70" s="36">
        <v>21.843608294999999</v>
      </c>
      <c r="FS70" s="36">
        <v>25.083794200999996</v>
      </c>
      <c r="FT70" s="36">
        <v>8.7037464589999995</v>
      </c>
      <c r="FU70" s="36">
        <v>42.646167616</v>
      </c>
      <c r="FV70" s="36">
        <v>16.357518171999999</v>
      </c>
      <c r="FW70" s="36">
        <v>35.069937738</v>
      </c>
      <c r="FX70" s="36">
        <v>18.813190897999998</v>
      </c>
      <c r="FY70" s="36">
        <v>19.024566919000002</v>
      </c>
      <c r="FZ70" s="36">
        <v>7.2017820040000009</v>
      </c>
      <c r="GA70" s="36">
        <v>4.3032217890000002</v>
      </c>
      <c r="GB70" s="8">
        <v>10.057133520999999</v>
      </c>
      <c r="GC70" s="8">
        <v>35.828058208000002</v>
      </c>
      <c r="GD70" s="8">
        <v>10.640410998</v>
      </c>
      <c r="GE70" s="8">
        <v>29.529314723999999</v>
      </c>
      <c r="GF70" s="8">
        <v>19.809176760999996</v>
      </c>
      <c r="GG70" s="8">
        <v>8.8340660789999994</v>
      </c>
      <c r="GH70" s="8">
        <v>25.662442374999998</v>
      </c>
      <c r="GI70" s="8">
        <v>17.216873187000001</v>
      </c>
      <c r="GJ70" s="8">
        <v>24.714400652000005</v>
      </c>
      <c r="GK70" s="8">
        <v>46.361812948999997</v>
      </c>
      <c r="GL70" s="9">
        <v>6.7157927550000007</v>
      </c>
      <c r="GM70" s="9">
        <v>8.1148344669999997</v>
      </c>
      <c r="GN70" s="9">
        <v>30.976821949999998</v>
      </c>
      <c r="GO70" s="9">
        <v>16.094003035999997</v>
      </c>
      <c r="GP70" s="9">
        <v>15.121874932999999</v>
      </c>
      <c r="GQ70" s="9">
        <v>26.081387822</v>
      </c>
      <c r="GR70" s="9">
        <v>11.692616288000002</v>
      </c>
      <c r="GS70" s="9">
        <v>22.300131461999996</v>
      </c>
      <c r="GT70" s="9">
        <v>33.616684319999997</v>
      </c>
      <c r="GU70" s="9">
        <v>18.951029970000004</v>
      </c>
      <c r="GV70" s="9">
        <v>16.053021554000001</v>
      </c>
      <c r="GW70" s="9">
        <v>18.667292487000005</v>
      </c>
      <c r="GX70" s="9">
        <v>9.3737218999999996</v>
      </c>
      <c r="GY70" s="9">
        <v>6.0894722739999994</v>
      </c>
      <c r="GZ70" s="9">
        <v>9.487838009999999</v>
      </c>
      <c r="HA70" s="9">
        <v>7.3426401859999988</v>
      </c>
      <c r="HB70" s="9">
        <v>3.1594064259999999</v>
      </c>
      <c r="HC70" s="9">
        <v>9.1438699280000009</v>
      </c>
      <c r="HD70" s="9">
        <v>8.631641063</v>
      </c>
    </row>
    <row r="71" spans="1:212" ht="26.25" x14ac:dyDescent="0.25">
      <c r="A71" s="35" t="s">
        <v>50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  <c r="CE71" s="1">
        <v>0</v>
      </c>
      <c r="CF71" s="1">
        <v>0</v>
      </c>
      <c r="CG71" s="1">
        <v>0</v>
      </c>
      <c r="CH71" s="1">
        <v>0</v>
      </c>
      <c r="CI71" s="1">
        <v>0</v>
      </c>
      <c r="CJ71" s="1">
        <v>0</v>
      </c>
      <c r="CK71" s="1">
        <v>0</v>
      </c>
      <c r="CL71" s="1">
        <v>0</v>
      </c>
      <c r="CM71" s="1">
        <v>0</v>
      </c>
      <c r="CN71" s="1">
        <v>0</v>
      </c>
      <c r="CO71" s="1">
        <v>0</v>
      </c>
      <c r="CP71" s="1">
        <v>0</v>
      </c>
      <c r="CQ71" s="1">
        <v>0</v>
      </c>
      <c r="CR71" s="1">
        <v>0</v>
      </c>
      <c r="CS71" s="1">
        <v>0</v>
      </c>
      <c r="CT71" s="1">
        <v>0</v>
      </c>
      <c r="CU71" s="1">
        <v>0</v>
      </c>
      <c r="CV71" s="1">
        <v>0</v>
      </c>
      <c r="CW71" s="1">
        <v>0</v>
      </c>
      <c r="CX71" s="1">
        <v>4.2611198000000003E-2</v>
      </c>
      <c r="CY71" s="1">
        <v>0</v>
      </c>
      <c r="CZ71" s="1">
        <v>4.0827800000000004E-2</v>
      </c>
      <c r="DA71" s="1">
        <v>0</v>
      </c>
      <c r="DB71" s="1">
        <v>4.0327925000000001E-2</v>
      </c>
      <c r="DC71" s="1">
        <v>-2.0125000000000001E-4</v>
      </c>
      <c r="DD71" s="1">
        <v>0</v>
      </c>
      <c r="DE71" s="1">
        <v>4.5806800000000002E-2</v>
      </c>
      <c r="DF71" s="1">
        <v>0</v>
      </c>
      <c r="DG71" s="1">
        <v>0</v>
      </c>
      <c r="DH71" s="1">
        <v>0</v>
      </c>
      <c r="DI71" s="1">
        <v>0</v>
      </c>
      <c r="DJ71" s="1">
        <v>0</v>
      </c>
      <c r="DK71" s="1">
        <v>0</v>
      </c>
      <c r="DL71" s="1">
        <v>9.0018150000000005E-2</v>
      </c>
      <c r="DM71" s="1">
        <v>0</v>
      </c>
      <c r="DN71" s="1">
        <v>4.5181499999999999E-2</v>
      </c>
      <c r="DO71" s="1">
        <v>0</v>
      </c>
      <c r="DP71" s="1">
        <v>0</v>
      </c>
      <c r="DQ71" s="1">
        <v>1.9100594679999998</v>
      </c>
      <c r="DR71" s="1">
        <v>0</v>
      </c>
      <c r="DS71" s="1">
        <v>2.0175856000000003</v>
      </c>
      <c r="DT71" s="1">
        <v>0.433180379</v>
      </c>
      <c r="DU71" s="1">
        <v>0.291745737</v>
      </c>
      <c r="DV71" s="1">
        <v>2.502208</v>
      </c>
      <c r="DW71" s="1">
        <v>-1.4193045E-2</v>
      </c>
      <c r="DX71" s="1">
        <v>3.2097212860000002</v>
      </c>
      <c r="DY71" s="1">
        <v>-4.9260736999999999E-2</v>
      </c>
      <c r="DZ71" s="1">
        <v>1.5748252</v>
      </c>
      <c r="EA71" s="1">
        <v>-7.0950360000000007E-3</v>
      </c>
      <c r="EB71" s="1">
        <v>9.8403199999999996E-2</v>
      </c>
      <c r="EC71" s="1">
        <v>0.1591697</v>
      </c>
      <c r="ED71" s="1">
        <v>0</v>
      </c>
      <c r="EE71" s="1">
        <v>6.099185E-2</v>
      </c>
      <c r="EF71" s="1">
        <v>0.88566880000000003</v>
      </c>
      <c r="EG71" s="1">
        <v>4.8161499999999996E-2</v>
      </c>
      <c r="EH71" s="1">
        <v>0.12834107</v>
      </c>
      <c r="EI71" s="1">
        <v>4.3741509999999997E-2</v>
      </c>
      <c r="EJ71" s="1">
        <v>0.26029224400000001</v>
      </c>
      <c r="EK71" s="1">
        <v>2.1812988000000002E-2</v>
      </c>
      <c r="EL71" s="1">
        <v>5.1928616720000003</v>
      </c>
      <c r="EM71" s="1">
        <v>9.0483000000000008E-2</v>
      </c>
      <c r="EN71" s="1">
        <v>2.0775466700000003</v>
      </c>
      <c r="EO71" s="1">
        <v>0.73472838299999998</v>
      </c>
      <c r="EP71" s="1">
        <v>8.0155950000000004E-2</v>
      </c>
      <c r="EQ71" s="1">
        <v>0.62416010000000011</v>
      </c>
      <c r="ER71" s="1">
        <v>9.8950650000000001E-2</v>
      </c>
      <c r="ES71" s="1">
        <v>0.59166595</v>
      </c>
      <c r="ET71" s="1">
        <v>1.9354224999999999E-2</v>
      </c>
      <c r="EU71" s="1">
        <v>9.7513542359999992</v>
      </c>
      <c r="EV71" s="1">
        <v>0.35130709999999998</v>
      </c>
      <c r="EW71" s="1">
        <v>8.0814087879999992</v>
      </c>
      <c r="EX71" s="1">
        <v>3.7512043159999999</v>
      </c>
      <c r="EY71" s="1">
        <v>4.5858502310000002</v>
      </c>
      <c r="EZ71" s="1">
        <v>5.0420540709999999</v>
      </c>
      <c r="FA71" s="1">
        <v>0.63818710999999995</v>
      </c>
      <c r="FB71" s="1">
        <v>0</v>
      </c>
      <c r="FC71" s="1">
        <v>8.2663600000000004E-2</v>
      </c>
      <c r="FD71" s="1">
        <v>0.40762400000000004</v>
      </c>
      <c r="FE71" s="1">
        <v>0.17862360000000002</v>
      </c>
      <c r="FF71" s="1">
        <v>6.4406212280000004</v>
      </c>
      <c r="FG71" s="1">
        <v>0.58358154699999998</v>
      </c>
      <c r="FH71" s="1">
        <v>4.3412556350000004</v>
      </c>
      <c r="FI71" s="1">
        <v>19.703351368</v>
      </c>
      <c r="FJ71" s="1">
        <v>14.470217998000001</v>
      </c>
      <c r="FK71" s="1">
        <v>1.423454716</v>
      </c>
      <c r="FL71" s="1">
        <v>0.27238117000000001</v>
      </c>
      <c r="FM71" s="1">
        <v>21.079249615000002</v>
      </c>
      <c r="FN71" s="1">
        <v>0.93197794600000083</v>
      </c>
      <c r="FO71" s="1">
        <v>11.056266335999998</v>
      </c>
      <c r="FP71" s="1">
        <v>0.44176392000000031</v>
      </c>
      <c r="FQ71" s="1">
        <v>5.9848215400000004</v>
      </c>
      <c r="FR71" s="1">
        <v>6.7177364480000001</v>
      </c>
      <c r="FS71" s="1">
        <v>5.4553794979999983</v>
      </c>
      <c r="FT71" s="1">
        <v>6.5955705189999998</v>
      </c>
      <c r="FU71" s="1">
        <v>6.5258027609999987</v>
      </c>
      <c r="FV71" s="1">
        <v>7.5003129059999996</v>
      </c>
      <c r="FW71" s="1">
        <v>4.4745776809999995</v>
      </c>
      <c r="FX71" s="1">
        <v>12.094147823000002</v>
      </c>
      <c r="FY71" s="1">
        <v>6.6444477020000017</v>
      </c>
      <c r="FZ71" s="1">
        <v>0</v>
      </c>
      <c r="GA71" s="1">
        <v>2.0703304820000001</v>
      </c>
      <c r="GB71" s="8">
        <v>1.2691081340000001</v>
      </c>
      <c r="GC71" s="8">
        <v>5.6220997619999995</v>
      </c>
      <c r="GD71" s="8">
        <v>4.39198617</v>
      </c>
      <c r="GE71" s="8">
        <v>9.6497137999999989</v>
      </c>
      <c r="GF71" s="8">
        <v>0.30038115999999898</v>
      </c>
      <c r="GG71" s="8">
        <v>-2.7494362999999793E-2</v>
      </c>
      <c r="GH71" s="8">
        <v>3.8246159999999689E-2</v>
      </c>
      <c r="GI71" s="8">
        <v>47.779498236999999</v>
      </c>
      <c r="GJ71" s="8">
        <v>4.1003501209999991</v>
      </c>
      <c r="GK71" s="8">
        <v>7.167040428</v>
      </c>
      <c r="GL71" s="9">
        <v>6.5000000000000002E-2</v>
      </c>
      <c r="GM71" s="9">
        <v>0.32409622500000002</v>
      </c>
      <c r="GN71" s="9">
        <v>12.250098744999999</v>
      </c>
      <c r="GO71" s="9">
        <v>5.1904565410000014</v>
      </c>
      <c r="GP71" s="9">
        <v>1.119955966</v>
      </c>
      <c r="GQ71" s="9">
        <v>5.1637189999999916E-2</v>
      </c>
      <c r="GR71" s="9">
        <v>0</v>
      </c>
      <c r="GS71" s="9">
        <v>5.4385921080000008</v>
      </c>
      <c r="GT71" s="9">
        <v>2.8993247169999994</v>
      </c>
      <c r="GU71" s="9">
        <v>3.3745201950000001</v>
      </c>
      <c r="GV71" s="9">
        <v>8.5828179989999995</v>
      </c>
      <c r="GW71" s="9">
        <v>0.22884814599999845</v>
      </c>
      <c r="GX71" s="9">
        <v>0</v>
      </c>
      <c r="GY71" s="9">
        <v>1.8450781360000001</v>
      </c>
      <c r="GZ71" s="9">
        <v>0</v>
      </c>
      <c r="HA71" s="9">
        <v>3.0983894810000003</v>
      </c>
      <c r="HB71" s="9">
        <v>5.5913407999999998E-2</v>
      </c>
      <c r="HC71" s="9">
        <v>1.8824019029999999</v>
      </c>
      <c r="HD71" s="9">
        <v>4.855034045</v>
      </c>
    </row>
    <row r="72" spans="1:212" x14ac:dyDescent="0.25">
      <c r="A72" s="15" t="s">
        <v>51</v>
      </c>
      <c r="B72" s="1">
        <v>2.4083996E-2</v>
      </c>
      <c r="C72" s="1">
        <v>0.153759022</v>
      </c>
      <c r="D72" s="1">
        <v>0.45370427200000002</v>
      </c>
      <c r="E72" s="1">
        <v>1.1578754E-2</v>
      </c>
      <c r="F72" s="1">
        <v>0.47499455699999998</v>
      </c>
      <c r="G72" s="1">
        <v>1.0890378350000001</v>
      </c>
      <c r="H72" s="1">
        <v>1.6036149790000001</v>
      </c>
      <c r="I72" s="1">
        <v>0.38358105599999998</v>
      </c>
      <c r="J72" s="1">
        <v>1.232733493</v>
      </c>
      <c r="K72" s="1">
        <v>1.144539577</v>
      </c>
      <c r="L72" s="1">
        <v>2.7720381470000004</v>
      </c>
      <c r="M72" s="1">
        <v>10.391445579999999</v>
      </c>
      <c r="N72" s="1">
        <v>0</v>
      </c>
      <c r="O72" s="1">
        <v>0.15305560199999999</v>
      </c>
      <c r="P72" s="1">
        <v>0.17860696300000001</v>
      </c>
      <c r="Q72" s="1">
        <v>2.173087964</v>
      </c>
      <c r="R72" s="1">
        <v>7.0415912999999997E-2</v>
      </c>
      <c r="S72" s="1">
        <v>1.9393346169999999</v>
      </c>
      <c r="T72" s="1">
        <v>0.117560936</v>
      </c>
      <c r="U72" s="1">
        <v>1.395978538</v>
      </c>
      <c r="V72" s="1">
        <v>2.867110925</v>
      </c>
      <c r="W72" s="1">
        <v>1.8838651210000001</v>
      </c>
      <c r="X72" s="1">
        <v>1.295980103</v>
      </c>
      <c r="Y72" s="1">
        <v>0.38923467699999997</v>
      </c>
      <c r="Z72" s="1">
        <v>0.131103732</v>
      </c>
      <c r="AA72" s="1">
        <v>0.31011485499999997</v>
      </c>
      <c r="AB72" s="1">
        <v>0.70619625799999997</v>
      </c>
      <c r="AC72" s="1">
        <v>0.33772522700000002</v>
      </c>
      <c r="AD72" s="1">
        <v>3.0796205560000001</v>
      </c>
      <c r="AE72" s="1">
        <v>1.3453864819999999</v>
      </c>
      <c r="AF72" s="1">
        <v>1.564350058</v>
      </c>
      <c r="AG72" s="1">
        <v>0.73352775399999992</v>
      </c>
      <c r="AH72" s="1">
        <v>1.3675672890000001</v>
      </c>
      <c r="AI72" s="1">
        <v>0.33696730499999999</v>
      </c>
      <c r="AJ72" s="1">
        <v>0.54365657999999994</v>
      </c>
      <c r="AK72" s="1">
        <v>0.200920776</v>
      </c>
      <c r="AL72" s="1">
        <v>0.76316562499999996</v>
      </c>
      <c r="AM72" s="1">
        <v>6.9224436E-2</v>
      </c>
      <c r="AN72" s="1">
        <v>0.575739577</v>
      </c>
      <c r="AO72" s="1">
        <v>0.21076793399999999</v>
      </c>
      <c r="AP72" s="1">
        <v>2.054332912</v>
      </c>
      <c r="AQ72" s="1">
        <v>1.603886514</v>
      </c>
      <c r="AR72" s="1">
        <v>0.56295251599999996</v>
      </c>
      <c r="AS72" s="1">
        <v>1.0644458320000001</v>
      </c>
      <c r="AT72" s="1">
        <v>1.0487774300000001</v>
      </c>
      <c r="AU72" s="1">
        <v>0.10432743700000001</v>
      </c>
      <c r="AV72" s="1">
        <v>0.77394171900000008</v>
      </c>
      <c r="AW72" s="1">
        <v>4.4865872410000005</v>
      </c>
      <c r="AX72" s="1">
        <v>8.6881130000000001E-2</v>
      </c>
      <c r="AY72" s="1">
        <v>8.3258097000000003E-2</v>
      </c>
      <c r="AZ72" s="1">
        <v>0.39480077499999999</v>
      </c>
      <c r="BA72" s="1">
        <v>0.62046981700000003</v>
      </c>
      <c r="BB72" s="1">
        <v>0.72072043799999996</v>
      </c>
      <c r="BC72" s="1">
        <v>0.54903517999999996</v>
      </c>
      <c r="BD72" s="1">
        <v>0.597753694</v>
      </c>
      <c r="BE72" s="1">
        <v>0.44128114900000004</v>
      </c>
      <c r="BF72" s="1">
        <v>0.56428780300000003</v>
      </c>
      <c r="BG72" s="1">
        <v>0.51310538699999997</v>
      </c>
      <c r="BH72" s="1">
        <v>1.1378684450000001</v>
      </c>
      <c r="BI72" s="1">
        <v>4.3104268490000006</v>
      </c>
      <c r="BJ72" s="1">
        <v>5.6319662999999999E-2</v>
      </c>
      <c r="BK72" s="1">
        <v>0.21859472899999999</v>
      </c>
      <c r="BL72" s="1">
        <v>0.72112336200000005</v>
      </c>
      <c r="BM72" s="1">
        <v>0.657078253</v>
      </c>
      <c r="BN72" s="1">
        <v>0.90014252799999994</v>
      </c>
      <c r="BO72" s="1">
        <v>0.32227915400000001</v>
      </c>
      <c r="BP72" s="1">
        <v>4.346567072</v>
      </c>
      <c r="BQ72" s="1">
        <v>4.8744633620000002</v>
      </c>
      <c r="BR72" s="1">
        <v>0.37087796700000003</v>
      </c>
      <c r="BS72" s="1">
        <v>0.70273194100000003</v>
      </c>
      <c r="BT72" s="1">
        <v>4.1337854269999994</v>
      </c>
      <c r="BU72" s="1">
        <v>2.5618252590000004</v>
      </c>
      <c r="BV72" s="1">
        <v>0.24954607700000001</v>
      </c>
      <c r="BW72" s="1">
        <v>3.3101462669999999</v>
      </c>
      <c r="BX72" s="1">
        <v>0.35149777399999999</v>
      </c>
      <c r="BY72" s="1">
        <v>1.1721881830000001</v>
      </c>
      <c r="BZ72" s="1">
        <v>1.684141482</v>
      </c>
      <c r="CA72" s="1">
        <v>0.63228846899999991</v>
      </c>
      <c r="CB72" s="1">
        <v>0.5965703160000001</v>
      </c>
      <c r="CC72" s="1">
        <v>7.5947160150000004</v>
      </c>
      <c r="CD72" s="1">
        <v>5.9477800500000004</v>
      </c>
      <c r="CE72" s="1">
        <v>1.393842571</v>
      </c>
      <c r="CF72" s="1">
        <v>2.8440910709999998</v>
      </c>
      <c r="CG72" s="1">
        <v>4.7303481119999997</v>
      </c>
      <c r="CH72" s="1">
        <v>4.8687440999999998E-2</v>
      </c>
      <c r="CI72" s="1">
        <v>0.31660712499999999</v>
      </c>
      <c r="CJ72" s="1">
        <v>0.56330986499999991</v>
      </c>
      <c r="CK72" s="1">
        <v>0.32272091799999997</v>
      </c>
      <c r="CL72" s="1">
        <v>0.65876595299999996</v>
      </c>
      <c r="CM72" s="1">
        <v>8.3039434540000006</v>
      </c>
      <c r="CN72" s="1">
        <v>8.8552919120000002</v>
      </c>
      <c r="CO72" s="1">
        <v>0.48310573799999995</v>
      </c>
      <c r="CP72" s="1">
        <v>0.942208826</v>
      </c>
      <c r="CQ72" s="1">
        <v>23.325729988999999</v>
      </c>
      <c r="CR72" s="1">
        <v>0.92226294900000005</v>
      </c>
      <c r="CS72" s="1">
        <v>4.4075897409999998</v>
      </c>
      <c r="CT72" s="1">
        <v>1.5624880000000001E-3</v>
      </c>
      <c r="CU72" s="1">
        <v>0.26833252700000004</v>
      </c>
      <c r="CV72" s="1">
        <v>5.9219077450000004</v>
      </c>
      <c r="CW72" s="1">
        <v>9.596050365</v>
      </c>
      <c r="CX72" s="1">
        <v>0.76898247399999997</v>
      </c>
      <c r="CY72" s="1">
        <v>1.832056753</v>
      </c>
      <c r="CZ72" s="1">
        <v>0.99948613200000003</v>
      </c>
      <c r="DA72" s="1">
        <v>43.279888684999996</v>
      </c>
      <c r="DB72" s="1">
        <v>0.54103051300000005</v>
      </c>
      <c r="DC72" s="1">
        <v>2.5807246629999998</v>
      </c>
      <c r="DD72" s="1">
        <v>0.47314645999999999</v>
      </c>
      <c r="DE72" s="1">
        <v>13.387381256000001</v>
      </c>
      <c r="DF72" s="1">
        <v>1.502547804</v>
      </c>
      <c r="DG72" s="1">
        <v>2.7367276729999999</v>
      </c>
      <c r="DH72" s="1">
        <v>5.0173341049999998</v>
      </c>
      <c r="DI72" s="1">
        <v>2.3149258590000001</v>
      </c>
      <c r="DJ72" s="1">
        <v>13.956079754000001</v>
      </c>
      <c r="DK72" s="1">
        <v>1.1144691789999999</v>
      </c>
      <c r="DL72" s="1">
        <v>2.6454406189999999</v>
      </c>
      <c r="DM72" s="1">
        <v>1.286343979</v>
      </c>
      <c r="DN72" s="1">
        <v>2.2104226929999999</v>
      </c>
      <c r="DO72" s="1">
        <v>2.9711609830000003</v>
      </c>
      <c r="DP72" s="1">
        <v>3.1781359619999998</v>
      </c>
      <c r="DQ72" s="1">
        <v>7.9292522139999999</v>
      </c>
      <c r="DR72" s="1">
        <v>2.896019984</v>
      </c>
      <c r="DS72" s="1">
        <v>1.5474661120000002</v>
      </c>
      <c r="DT72" s="1">
        <v>0.380484294</v>
      </c>
      <c r="DU72" s="1">
        <v>1.613383209</v>
      </c>
      <c r="DV72" s="1">
        <v>10.794372933</v>
      </c>
      <c r="DW72" s="1">
        <v>1.258020527</v>
      </c>
      <c r="DX72" s="1">
        <v>3.7637757940000003</v>
      </c>
      <c r="DY72" s="1">
        <v>0.66647512200000003</v>
      </c>
      <c r="DZ72" s="1">
        <v>0.30052759400000001</v>
      </c>
      <c r="EA72" s="1">
        <v>1.173717592</v>
      </c>
      <c r="EB72" s="1">
        <v>3.385753765</v>
      </c>
      <c r="EC72" s="1">
        <v>7.0837620660000002</v>
      </c>
      <c r="ED72" s="1">
        <v>3.8200305999999996E-2</v>
      </c>
      <c r="EE72" s="1">
        <v>0.242865425</v>
      </c>
      <c r="EF72" s="1">
        <v>4.6281057560000001</v>
      </c>
      <c r="EG72" s="1">
        <v>1.5880602590000001</v>
      </c>
      <c r="EH72" s="1">
        <v>1.409446309</v>
      </c>
      <c r="EI72" s="1">
        <v>0.89162165900000001</v>
      </c>
      <c r="EJ72" s="1">
        <v>1.1441673559999999</v>
      </c>
      <c r="EK72" s="1">
        <v>0.76397044600000008</v>
      </c>
      <c r="EL72" s="1">
        <v>3.9560279059999996</v>
      </c>
      <c r="EM72" s="1">
        <v>17.558821422000001</v>
      </c>
      <c r="EN72" s="1">
        <v>2.7615957549999997</v>
      </c>
      <c r="EO72" s="1">
        <v>26.09311001</v>
      </c>
      <c r="EP72" s="1">
        <v>1.6234101539999999</v>
      </c>
      <c r="EQ72" s="1">
        <v>0.60103043600000006</v>
      </c>
      <c r="ER72" s="1">
        <v>8.4306501110000003</v>
      </c>
      <c r="ES72" s="1">
        <v>5.5964809600000001</v>
      </c>
      <c r="ET72" s="1">
        <v>2.5563255580000002</v>
      </c>
      <c r="EU72" s="1">
        <v>4.3205648959999996</v>
      </c>
      <c r="EV72" s="1">
        <v>3.607848932</v>
      </c>
      <c r="EW72" s="1">
        <v>3.8160592470000001</v>
      </c>
      <c r="EX72" s="1">
        <v>4.7090723600000004</v>
      </c>
      <c r="EY72" s="1">
        <v>2.4797252360000002</v>
      </c>
      <c r="EZ72" s="1">
        <v>2.1182562950000001</v>
      </c>
      <c r="FA72" s="1">
        <v>11.257793553999999</v>
      </c>
      <c r="FB72" s="1">
        <v>0.68949226200000002</v>
      </c>
      <c r="FC72" s="1">
        <v>4.3469093550000002</v>
      </c>
      <c r="FD72" s="1">
        <v>4.0037323630000001</v>
      </c>
      <c r="FE72" s="1">
        <v>3.9668220399999998</v>
      </c>
      <c r="FF72" s="1">
        <v>6.0846003790000003</v>
      </c>
      <c r="FG72" s="1">
        <v>2.076048245</v>
      </c>
      <c r="FH72" s="1">
        <v>3.01778089</v>
      </c>
      <c r="FI72" s="1">
        <v>7.8471670979999999</v>
      </c>
      <c r="FJ72" s="1">
        <v>3.1073684369999999</v>
      </c>
      <c r="FK72" s="1">
        <v>1.1685520899999999</v>
      </c>
      <c r="FL72" s="1">
        <v>0.693339598</v>
      </c>
      <c r="FM72" s="1">
        <v>12.859649678</v>
      </c>
      <c r="FN72" s="1">
        <v>1.5502599689999998</v>
      </c>
      <c r="FO72" s="1">
        <v>1.279836594</v>
      </c>
      <c r="FP72" s="1">
        <v>3.6214228159999999</v>
      </c>
      <c r="FQ72" s="1">
        <v>2.0129588379999999</v>
      </c>
      <c r="FR72" s="1">
        <v>1.7482958680000003</v>
      </c>
      <c r="FS72" s="1">
        <v>2.9427016579999998</v>
      </c>
      <c r="FT72" s="1">
        <v>1.0824635149999999</v>
      </c>
      <c r="FU72" s="1">
        <v>2.8193997159999999</v>
      </c>
      <c r="FV72" s="1">
        <v>2.9169289520000001</v>
      </c>
      <c r="FW72" s="1">
        <v>13.893528302</v>
      </c>
      <c r="FX72" s="1">
        <v>3.2682064729999998</v>
      </c>
      <c r="FY72" s="1">
        <v>3.354921364</v>
      </c>
      <c r="FZ72" s="1">
        <v>0.61821350500000005</v>
      </c>
      <c r="GA72" s="1">
        <v>1.448189647</v>
      </c>
      <c r="GB72" s="8">
        <v>4.212542257</v>
      </c>
      <c r="GC72" s="8">
        <v>1.0397115289999999</v>
      </c>
      <c r="GD72" s="8">
        <v>3.6616151939999999</v>
      </c>
      <c r="GE72" s="8">
        <v>3.9343442710000001</v>
      </c>
      <c r="GF72" s="8">
        <v>9.6023053219999994</v>
      </c>
      <c r="GG72" s="8">
        <v>0.88984429099999995</v>
      </c>
      <c r="GH72" s="8">
        <v>1.5721750480000001</v>
      </c>
      <c r="GI72" s="8">
        <v>2.7742849390000002</v>
      </c>
      <c r="GJ72" s="8">
        <v>2.988700712</v>
      </c>
      <c r="GK72" s="8">
        <v>20.903266191</v>
      </c>
      <c r="GL72" s="9">
        <v>0.13312712899999998</v>
      </c>
      <c r="GM72" s="9">
        <v>1.655179518</v>
      </c>
      <c r="GN72" s="9">
        <v>3.1058420550000001</v>
      </c>
      <c r="GO72" s="9">
        <v>2.6751109839999998</v>
      </c>
      <c r="GP72" s="9">
        <v>4.8933639000000007</v>
      </c>
      <c r="GQ72" s="9">
        <v>5.0470422039999994</v>
      </c>
      <c r="GR72" s="9">
        <v>7.4948182650000001</v>
      </c>
      <c r="GS72" s="9">
        <v>2.8116497679999997</v>
      </c>
      <c r="GT72" s="9">
        <v>3.034719258</v>
      </c>
      <c r="GU72" s="9">
        <v>3.0556649450000002</v>
      </c>
      <c r="GV72" s="9">
        <v>2.5988137080000002</v>
      </c>
      <c r="GW72" s="9">
        <v>9.7754449929999989</v>
      </c>
      <c r="GX72" s="9">
        <v>1.2874739369999999</v>
      </c>
      <c r="GY72" s="9">
        <v>1.7540126039999999</v>
      </c>
      <c r="GZ72" s="9">
        <v>9.8645663579999994</v>
      </c>
      <c r="HA72" s="9">
        <v>0.58592898000000004</v>
      </c>
      <c r="HB72" s="9">
        <v>1.791183207</v>
      </c>
      <c r="HC72" s="9">
        <v>1.6021542790000001</v>
      </c>
      <c r="HD72" s="9">
        <v>5.5557533160000006</v>
      </c>
    </row>
    <row r="73" spans="1:212" x14ac:dyDescent="0.25">
      <c r="A73" s="15" t="s">
        <v>52</v>
      </c>
      <c r="B73" s="1">
        <v>0.21</v>
      </c>
      <c r="C73" s="1">
        <v>0.46600000000000003</v>
      </c>
      <c r="D73" s="1">
        <v>0.56615591199999993</v>
      </c>
      <c r="E73" s="1">
        <v>0.48299999999999998</v>
      </c>
      <c r="F73" s="1">
        <v>0.32036968300000002</v>
      </c>
      <c r="G73" s="1">
        <v>0.630010238</v>
      </c>
      <c r="H73" s="1">
        <v>0.54800000000000004</v>
      </c>
      <c r="I73" s="1">
        <v>0.21099999999999999</v>
      </c>
      <c r="J73" s="1">
        <v>0.70525000000000004</v>
      </c>
      <c r="K73" s="1">
        <v>0.52001023800000001</v>
      </c>
      <c r="L73" s="1">
        <v>0.65100000000000002</v>
      </c>
      <c r="M73" s="1">
        <v>0.128</v>
      </c>
      <c r="N73" s="1">
        <v>0</v>
      </c>
      <c r="O73" s="1">
        <v>0.16200000000000001</v>
      </c>
      <c r="P73" s="1">
        <v>0.29199999999999998</v>
      </c>
      <c r="Q73" s="1">
        <v>0.72099999999999997</v>
      </c>
      <c r="R73" s="1">
        <v>0.498</v>
      </c>
      <c r="S73" s="1">
        <v>0.40600000000000003</v>
      </c>
      <c r="T73" s="1">
        <v>0.55600000000000005</v>
      </c>
      <c r="U73" s="1">
        <v>0.48799999999999999</v>
      </c>
      <c r="V73" s="1">
        <v>0.65600000000000003</v>
      </c>
      <c r="W73" s="1">
        <v>0.99041499999999993</v>
      </c>
      <c r="X73" s="1">
        <v>0.73720000000000008</v>
      </c>
      <c r="Y73" s="1">
        <v>0.36495499999999997</v>
      </c>
      <c r="Z73" s="1">
        <v>0.28685000000000005</v>
      </c>
      <c r="AA73" s="1">
        <v>0.86054999999999993</v>
      </c>
      <c r="AB73" s="1">
        <v>0.54669930199999994</v>
      </c>
      <c r="AC73" s="1">
        <v>0.63665436399999997</v>
      </c>
      <c r="AD73" s="1">
        <v>0.61417829400000001</v>
      </c>
      <c r="AE73" s="1">
        <v>0.54901029400000001</v>
      </c>
      <c r="AF73" s="1">
        <v>0.54318629399999996</v>
      </c>
      <c r="AG73" s="1">
        <v>0.6480102940000001</v>
      </c>
      <c r="AH73" s="1">
        <v>0.81451029400000008</v>
      </c>
      <c r="AI73" s="1">
        <v>0.53351029400000005</v>
      </c>
      <c r="AJ73" s="1">
        <v>2.0198705700000001</v>
      </c>
      <c r="AK73" s="1">
        <v>0.28300083999999998</v>
      </c>
      <c r="AL73" s="1">
        <v>0.60585</v>
      </c>
      <c r="AM73" s="1">
        <v>0.84584999999999999</v>
      </c>
      <c r="AN73" s="1">
        <v>0.72284999999999999</v>
      </c>
      <c r="AO73" s="1">
        <v>0.75814999999999999</v>
      </c>
      <c r="AP73" s="1">
        <v>0.64815</v>
      </c>
      <c r="AQ73" s="1">
        <v>0.75685000000000002</v>
      </c>
      <c r="AR73" s="1">
        <v>0.83084999999999998</v>
      </c>
      <c r="AS73" s="1">
        <v>0.85354999999999992</v>
      </c>
      <c r="AT73" s="1">
        <v>0.5303175</v>
      </c>
      <c r="AU73" s="1">
        <v>0.55221363599999995</v>
      </c>
      <c r="AV73" s="1">
        <v>0.49348718600000002</v>
      </c>
      <c r="AW73" s="1">
        <v>8.9849999999999999E-2</v>
      </c>
      <c r="AX73" s="1">
        <v>0.63359066700000011</v>
      </c>
      <c r="AY73" s="1">
        <v>0.64959066700000001</v>
      </c>
      <c r="AZ73" s="1">
        <v>0.84957177500000003</v>
      </c>
      <c r="BA73" s="1">
        <v>0.80457177499999999</v>
      </c>
      <c r="BB73" s="1">
        <v>0.86557177500000004</v>
      </c>
      <c r="BC73" s="1">
        <v>0.813571775</v>
      </c>
      <c r="BD73" s="1">
        <v>0.80857177499999999</v>
      </c>
      <c r="BE73" s="1">
        <v>0.80084677500000001</v>
      </c>
      <c r="BF73" s="1">
        <v>0.79357177499999998</v>
      </c>
      <c r="BG73" s="1">
        <v>0.813571775</v>
      </c>
      <c r="BH73" s="1">
        <v>0.7956234419999999</v>
      </c>
      <c r="BI73" s="1">
        <v>0.336760108</v>
      </c>
      <c r="BJ73" s="1">
        <v>0.64331107999999992</v>
      </c>
      <c r="BK73" s="1">
        <v>0.80100000000000005</v>
      </c>
      <c r="BL73" s="1">
        <v>0.71765000000000001</v>
      </c>
      <c r="BM73" s="1">
        <v>0.66015000000000001</v>
      </c>
      <c r="BN73" s="1">
        <v>0.71765000000000001</v>
      </c>
      <c r="BO73" s="1">
        <v>0.66015000000000001</v>
      </c>
      <c r="BP73" s="1">
        <v>0.64015</v>
      </c>
      <c r="BQ73" s="1">
        <v>1.559763778</v>
      </c>
      <c r="BR73" s="1">
        <v>0.66235960599999999</v>
      </c>
      <c r="BS73" s="1">
        <v>0.60294039399999999</v>
      </c>
      <c r="BT73" s="1">
        <v>0.51457590000000009</v>
      </c>
      <c r="BU73" s="1">
        <v>0.12631107999999999</v>
      </c>
      <c r="BV73" s="1">
        <v>1.381</v>
      </c>
      <c r="BW73" s="1">
        <v>0.75900000000000001</v>
      </c>
      <c r="BX73" s="1">
        <v>0.76815</v>
      </c>
      <c r="BY73" s="1">
        <v>0.73614999999999997</v>
      </c>
      <c r="BZ73" s="1">
        <v>0.76615</v>
      </c>
      <c r="CA73" s="1">
        <v>0.74314999999999998</v>
      </c>
      <c r="CB73" s="1">
        <v>0.51457765300000002</v>
      </c>
      <c r="CC73" s="1">
        <v>0.88357765300000002</v>
      </c>
      <c r="CD73" s="1">
        <v>1.0535776530000001</v>
      </c>
      <c r="CE73" s="1">
        <v>1.0535776530000001</v>
      </c>
      <c r="CF73" s="1">
        <v>1.273502653</v>
      </c>
      <c r="CG73" s="1">
        <v>5.7774276550000003</v>
      </c>
      <c r="CH73" s="1">
        <v>1.032</v>
      </c>
      <c r="CI73" s="1">
        <v>0.91700000000000004</v>
      </c>
      <c r="CJ73" s="1">
        <v>0.95114999999999994</v>
      </c>
      <c r="CK73" s="1">
        <v>0.94614999999999994</v>
      </c>
      <c r="CL73" s="1">
        <v>0.93614999999999993</v>
      </c>
      <c r="CM73" s="1">
        <v>0.92615000000000003</v>
      </c>
      <c r="CN73" s="1">
        <v>1.1161500000000002</v>
      </c>
      <c r="CO73" s="1">
        <v>1.1161500000000002</v>
      </c>
      <c r="CP73" s="1">
        <v>1.0161499999999999</v>
      </c>
      <c r="CQ73" s="1">
        <v>0.95456215</v>
      </c>
      <c r="CR73" s="1">
        <v>1.1750750000000001</v>
      </c>
      <c r="CS73" s="1">
        <v>1.0318000000000001</v>
      </c>
      <c r="CT73" s="1">
        <v>1.16266</v>
      </c>
      <c r="CU73" s="1">
        <v>1.18710377</v>
      </c>
      <c r="CV73" s="1">
        <v>1.21710377</v>
      </c>
      <c r="CW73" s="1">
        <v>1.1071037699999999</v>
      </c>
      <c r="CX73" s="1">
        <v>1.20710377</v>
      </c>
      <c r="CY73" s="1">
        <v>1.23710377</v>
      </c>
      <c r="CZ73" s="1">
        <v>1.16710377</v>
      </c>
      <c r="DA73" s="1">
        <v>1.2571037699999998</v>
      </c>
      <c r="DB73" s="1">
        <v>1.28444377</v>
      </c>
      <c r="DC73" s="1">
        <v>1.1697637700000001</v>
      </c>
      <c r="DD73" s="1">
        <v>1.7594437700000001</v>
      </c>
      <c r="DE73" s="1">
        <v>1.410686251</v>
      </c>
      <c r="DF73" s="1">
        <v>1.1450666630000002</v>
      </c>
      <c r="DG73" s="1">
        <v>1.2625104329999999</v>
      </c>
      <c r="DH73" s="1">
        <v>1.5825104329999999</v>
      </c>
      <c r="DI73" s="1">
        <v>1.505200088</v>
      </c>
      <c r="DJ73" s="1">
        <v>1.2825104329999999</v>
      </c>
      <c r="DK73" s="1">
        <v>1.380110433</v>
      </c>
      <c r="DL73" s="1">
        <v>1.5240671560000001</v>
      </c>
      <c r="DM73" s="1">
        <v>1.9941661670000002</v>
      </c>
      <c r="DN73" s="1">
        <v>1.4314671559999999</v>
      </c>
      <c r="DO73" s="1">
        <v>1.119267156</v>
      </c>
      <c r="DP73" s="1">
        <v>1.3542671259999999</v>
      </c>
      <c r="DQ73" s="1">
        <v>1.4254134460000001</v>
      </c>
      <c r="DR73" s="1">
        <v>1.4705068889999999</v>
      </c>
      <c r="DS73" s="1">
        <v>1.514506889</v>
      </c>
      <c r="DT73" s="1">
        <v>1.4232468890000001</v>
      </c>
      <c r="DU73" s="1">
        <v>1.9535043000000001</v>
      </c>
      <c r="DV73" s="1">
        <v>1.2856684629999999</v>
      </c>
      <c r="DW73" s="1">
        <v>1.428578463</v>
      </c>
      <c r="DX73" s="1">
        <v>1.4785784630000001</v>
      </c>
      <c r="DY73" s="1">
        <v>1.5269118000000002</v>
      </c>
      <c r="DZ73" s="1">
        <v>1.523578463</v>
      </c>
      <c r="EA73" s="1">
        <v>1.5385784630000001</v>
      </c>
      <c r="EB73" s="1">
        <v>1.555918463</v>
      </c>
      <c r="EC73" s="1">
        <v>1.4282462310000001</v>
      </c>
      <c r="ED73" s="1">
        <v>0.91858000000000006</v>
      </c>
      <c r="EE73" s="1">
        <v>1.8166496950000002</v>
      </c>
      <c r="EF73" s="1">
        <v>2.0535163630000004</v>
      </c>
      <c r="EG73" s="1">
        <v>1.539613363</v>
      </c>
      <c r="EH73" s="1">
        <v>1.4938088629999999</v>
      </c>
      <c r="EI73" s="1">
        <v>1.5480893630000001</v>
      </c>
      <c r="EJ73" s="1">
        <v>1.4512863629999999</v>
      </c>
      <c r="EK73" s="1">
        <v>1.351286363</v>
      </c>
      <c r="EL73" s="1">
        <v>1.4103967749999999</v>
      </c>
      <c r="EM73" s="1">
        <v>1.4057301130000002</v>
      </c>
      <c r="EN73" s="1">
        <v>1.671906729</v>
      </c>
      <c r="EO73" s="1">
        <v>1.0094338970000001</v>
      </c>
      <c r="EP73" s="1">
        <v>1.52145</v>
      </c>
      <c r="EQ73" s="1">
        <v>1.538683332</v>
      </c>
      <c r="ER73" s="1">
        <v>1.4080666659999999</v>
      </c>
      <c r="ES73" s="1">
        <v>1.711313332</v>
      </c>
      <c r="ET73" s="1">
        <v>1.518106666</v>
      </c>
      <c r="EU73" s="1">
        <v>1.5981066659999998</v>
      </c>
      <c r="EV73" s="1">
        <v>1.3831066740000002</v>
      </c>
      <c r="EW73" s="1">
        <v>1.544066666</v>
      </c>
      <c r="EX73" s="1">
        <v>1.296066666</v>
      </c>
      <c r="EY73" s="1">
        <v>1.516066666</v>
      </c>
      <c r="EZ73" s="1">
        <v>1.2480328970000001</v>
      </c>
      <c r="FA73" s="1">
        <v>0.94650000000000001</v>
      </c>
      <c r="FB73" s="1">
        <v>1.5948266659999999</v>
      </c>
      <c r="FC73" s="1">
        <v>1.903926666</v>
      </c>
      <c r="FD73" s="1">
        <v>1.5689266660000001</v>
      </c>
      <c r="FE73" s="1">
        <v>1.738926666</v>
      </c>
      <c r="FF73" s="1">
        <v>1.5389266660000001</v>
      </c>
      <c r="FG73" s="1">
        <v>1.768638516</v>
      </c>
      <c r="FH73" s="1">
        <v>1.4189266660000002</v>
      </c>
      <c r="FI73" s="1">
        <v>1.3377466659999999</v>
      </c>
      <c r="FJ73" s="1">
        <v>1.1289266660000001</v>
      </c>
      <c r="FK73" s="1">
        <v>1.3842751419999999</v>
      </c>
      <c r="FL73" s="1">
        <v>3.181266666</v>
      </c>
      <c r="FM73" s="1">
        <v>0.94931290499999998</v>
      </c>
      <c r="FN73" s="1">
        <v>1.589159999</v>
      </c>
      <c r="FO73" s="1">
        <v>1.458159999</v>
      </c>
      <c r="FP73" s="1">
        <v>2.6881599989999998</v>
      </c>
      <c r="FQ73" s="1">
        <v>1.573159999</v>
      </c>
      <c r="FR73" s="1">
        <v>1.309826666</v>
      </c>
      <c r="FS73" s="1">
        <v>1.5248266659999998</v>
      </c>
      <c r="FT73" s="1">
        <v>1.3428266659999999</v>
      </c>
      <c r="FU73" s="1">
        <v>1.361538516</v>
      </c>
      <c r="FV73" s="1">
        <v>1.118159999</v>
      </c>
      <c r="FW73" s="1">
        <v>1.328646666</v>
      </c>
      <c r="FX73" s="1">
        <v>1.4855000010000001</v>
      </c>
      <c r="FY73" s="1">
        <v>1.169312905</v>
      </c>
      <c r="FZ73" s="1">
        <v>2.2346599989999998</v>
      </c>
      <c r="GA73" s="1">
        <v>2.309659999</v>
      </c>
      <c r="GB73" s="8">
        <v>2.0116599989999999</v>
      </c>
      <c r="GC73" s="8">
        <v>2.3966599990000002</v>
      </c>
      <c r="GD73" s="8">
        <v>2.3196599989999998</v>
      </c>
      <c r="GE73" s="8">
        <v>2.6493099990000002</v>
      </c>
      <c r="GF73" s="8">
        <v>2.2356599990000001</v>
      </c>
      <c r="GG73" s="8">
        <v>2.7288718489999999</v>
      </c>
      <c r="GH73" s="8">
        <v>2.9541599989999998</v>
      </c>
      <c r="GI73" s="8">
        <v>2.0901599989999999</v>
      </c>
      <c r="GJ73" s="8">
        <v>2.9874999990000002</v>
      </c>
      <c r="GK73" s="8">
        <v>1.7474962379999999</v>
      </c>
      <c r="GL73" s="9">
        <v>2.6260532960000003</v>
      </c>
      <c r="GM73" s="9">
        <v>3.6072532959999997</v>
      </c>
      <c r="GN73" s="9">
        <v>2.2872532959999998</v>
      </c>
      <c r="GO73" s="9">
        <v>2.0822532959999998</v>
      </c>
      <c r="GP73" s="9">
        <v>2.8522532959999998</v>
      </c>
      <c r="GQ73" s="9">
        <v>2.6092532959999999</v>
      </c>
      <c r="GR73" s="9">
        <v>2.1022532959999998</v>
      </c>
      <c r="GS73" s="9">
        <v>2.5522532959999999</v>
      </c>
      <c r="GT73" s="9">
        <v>2.3549132960000003</v>
      </c>
      <c r="GU73" s="9">
        <v>2.519593296</v>
      </c>
      <c r="GV73" s="9">
        <v>2.0995932960000001</v>
      </c>
      <c r="GW73" s="9">
        <v>1.765739537</v>
      </c>
      <c r="GX73" s="9">
        <v>3.1030532960000001</v>
      </c>
      <c r="GY73" s="9">
        <v>2.5322532959999999</v>
      </c>
      <c r="GZ73" s="9">
        <v>2.6672532959999997</v>
      </c>
      <c r="HA73" s="9">
        <v>2.0259232959999998</v>
      </c>
      <c r="HB73" s="9">
        <v>2.4009232959999998</v>
      </c>
      <c r="HC73" s="9">
        <v>2.8719232959999998</v>
      </c>
      <c r="HD73" s="9">
        <v>2.5012532959999998</v>
      </c>
    </row>
    <row r="74" spans="1:212" x14ac:dyDescent="0.25">
      <c r="A74" s="15" t="s">
        <v>53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43.624000000000002</v>
      </c>
      <c r="BG74" s="1">
        <v>6.2320000000000002</v>
      </c>
      <c r="BH74" s="1">
        <v>1.8440000000000001</v>
      </c>
      <c r="BI74" s="1">
        <v>0</v>
      </c>
      <c r="BJ74" s="1">
        <v>0</v>
      </c>
      <c r="BK74" s="1">
        <v>0</v>
      </c>
      <c r="BL74" s="1">
        <v>44.865614579999999</v>
      </c>
      <c r="BM74" s="1">
        <v>0</v>
      </c>
      <c r="BN74" s="1">
        <v>0</v>
      </c>
      <c r="BO74" s="1">
        <v>0</v>
      </c>
      <c r="BP74" s="1">
        <v>47.8</v>
      </c>
      <c r="BQ74" s="1">
        <v>0</v>
      </c>
      <c r="BR74" s="1">
        <v>-8.0109198880000001</v>
      </c>
      <c r="BS74" s="1">
        <v>28.877889186000001</v>
      </c>
      <c r="BT74" s="1">
        <v>0</v>
      </c>
      <c r="BU74" s="1">
        <v>13.834130232</v>
      </c>
      <c r="BV74" s="1">
        <v>0</v>
      </c>
      <c r="BW74" s="1">
        <v>10</v>
      </c>
      <c r="BX74" s="1">
        <v>0</v>
      </c>
      <c r="BY74" s="1">
        <v>0.99</v>
      </c>
      <c r="BZ74" s="1">
        <v>50</v>
      </c>
      <c r="CA74" s="1">
        <v>0</v>
      </c>
      <c r="CB74" s="1">
        <v>0.99</v>
      </c>
      <c r="CC74" s="1">
        <v>0</v>
      </c>
      <c r="CD74" s="1">
        <v>0.62172168799999994</v>
      </c>
      <c r="CE74" s="1">
        <v>0.75</v>
      </c>
      <c r="CF74" s="1">
        <v>2.75</v>
      </c>
      <c r="CG74" s="1">
        <v>30</v>
      </c>
      <c r="CH74" s="1">
        <v>0</v>
      </c>
      <c r="CI74" s="1">
        <v>0</v>
      </c>
      <c r="CJ74" s="1">
        <v>31</v>
      </c>
      <c r="CK74" s="1">
        <v>0</v>
      </c>
      <c r="CL74" s="1">
        <v>0</v>
      </c>
      <c r="CM74" s="1">
        <v>0</v>
      </c>
      <c r="CN74" s="1">
        <v>5</v>
      </c>
      <c r="CO74" s="1">
        <v>0</v>
      </c>
      <c r="CP74" s="1">
        <v>27.25</v>
      </c>
      <c r="CQ74" s="1">
        <v>4.6947600000000005</v>
      </c>
      <c r="CR74" s="1">
        <v>0.85109299999999999</v>
      </c>
      <c r="CS74" s="1">
        <v>35.65</v>
      </c>
      <c r="CT74" s="1">
        <v>0</v>
      </c>
      <c r="CU74" s="1">
        <v>0</v>
      </c>
      <c r="CV74" s="1">
        <v>18.994750086</v>
      </c>
      <c r="CW74" s="1">
        <v>0</v>
      </c>
      <c r="CX74" s="1">
        <v>2.8</v>
      </c>
      <c r="CY74" s="1">
        <v>41.856893249999999</v>
      </c>
      <c r="CZ74" s="1">
        <v>2.1503175000000003</v>
      </c>
      <c r="DA74" s="1">
        <v>12.563819039</v>
      </c>
      <c r="DB74" s="1">
        <v>2.8627938899999998</v>
      </c>
      <c r="DC74" s="1">
        <v>13.986439739</v>
      </c>
      <c r="DD74" s="1">
        <v>29.449232881</v>
      </c>
      <c r="DE74" s="1">
        <v>71.67447147</v>
      </c>
      <c r="DF74" s="1">
        <v>12.17942309</v>
      </c>
      <c r="DG74" s="1">
        <v>2.3920919999999999</v>
      </c>
      <c r="DH74" s="1">
        <v>41.933910675</v>
      </c>
      <c r="DI74" s="1">
        <v>8.5578768000000007</v>
      </c>
      <c r="DJ74" s="1">
        <v>17.318256242</v>
      </c>
      <c r="DK74" s="1">
        <v>8.3738789799999989</v>
      </c>
      <c r="DL74" s="1">
        <v>6.1627915800000004</v>
      </c>
      <c r="DM74" s="1">
        <v>10.586135689999999</v>
      </c>
      <c r="DN74" s="1">
        <v>11.760296739999999</v>
      </c>
      <c r="DO74" s="1">
        <v>83.490883046000008</v>
      </c>
      <c r="DP74" s="1">
        <v>211.26898878800003</v>
      </c>
      <c r="DQ74" s="1">
        <v>116.11923877000001</v>
      </c>
      <c r="DR74" s="1">
        <v>31.723782675999999</v>
      </c>
      <c r="DS74" s="1">
        <v>58.817607055000003</v>
      </c>
      <c r="DT74" s="1">
        <v>16.886023602000002</v>
      </c>
      <c r="DU74" s="1">
        <v>20.052258303999999</v>
      </c>
      <c r="DV74" s="1">
        <v>6.7220163639999999</v>
      </c>
      <c r="DW74" s="1">
        <v>4.9882653000000001</v>
      </c>
      <c r="DX74" s="1">
        <v>7.6491119900000006</v>
      </c>
      <c r="DY74" s="1">
        <v>7.9976602799999998</v>
      </c>
      <c r="DZ74" s="1">
        <v>19.382724490000001</v>
      </c>
      <c r="EA74" s="1">
        <v>12.857719120000001</v>
      </c>
      <c r="EB74" s="1">
        <v>15.32120868</v>
      </c>
      <c r="EC74" s="1">
        <v>17.773480299999999</v>
      </c>
      <c r="ED74" s="1">
        <v>0</v>
      </c>
      <c r="EE74" s="1">
        <v>0</v>
      </c>
      <c r="EF74" s="1">
        <v>2.6395600000000002E-2</v>
      </c>
      <c r="EG74" s="1">
        <v>1.2646980000000001</v>
      </c>
      <c r="EH74" s="1">
        <v>6.8805000000000005E-2</v>
      </c>
      <c r="EI74" s="1">
        <v>0</v>
      </c>
      <c r="EJ74" s="1">
        <v>11.792950864</v>
      </c>
      <c r="EK74" s="1">
        <v>2.780651089</v>
      </c>
      <c r="EL74" s="1">
        <v>4.8132103150000001</v>
      </c>
      <c r="EM74" s="1">
        <v>1.7789220430000001</v>
      </c>
      <c r="EN74" s="1">
        <v>21.820246270999998</v>
      </c>
      <c r="EO74" s="1">
        <v>75.522992407000004</v>
      </c>
      <c r="EP74" s="1">
        <v>9.7981040460000006</v>
      </c>
      <c r="EQ74" s="1">
        <v>6.0860331170000004</v>
      </c>
      <c r="ER74" s="1">
        <v>7.3253278019999994</v>
      </c>
      <c r="ES74" s="1">
        <v>18.497742003999999</v>
      </c>
      <c r="ET74" s="1">
        <v>118.79997322999999</v>
      </c>
      <c r="EU74" s="1">
        <v>4.1403930929999992</v>
      </c>
      <c r="EV74" s="1">
        <v>32.534029134000001</v>
      </c>
      <c r="EW74" s="1">
        <v>5.3540879439999998</v>
      </c>
      <c r="EX74" s="1">
        <v>5.0307378799999993</v>
      </c>
      <c r="EY74" s="1">
        <v>19.633918830000002</v>
      </c>
      <c r="EZ74" s="1">
        <v>8.3382437800000009</v>
      </c>
      <c r="FA74" s="1">
        <v>10.793548895000001</v>
      </c>
      <c r="FB74" s="34">
        <v>5.0110200000000003</v>
      </c>
      <c r="FC74" s="34">
        <v>0.53196679800000002</v>
      </c>
      <c r="FD74" s="34">
        <v>28.889052491000001</v>
      </c>
      <c r="FE74" s="34">
        <v>5.1698671059999999</v>
      </c>
      <c r="FF74" s="34">
        <v>38.516552345000001</v>
      </c>
      <c r="FG74" s="34">
        <v>92.569535200000004</v>
      </c>
      <c r="FH74" s="34">
        <v>52.555678868000001</v>
      </c>
      <c r="FI74" s="34">
        <v>43.723039299999996</v>
      </c>
      <c r="FJ74" s="34">
        <v>44.186216999999999</v>
      </c>
      <c r="FK74" s="34">
        <v>69.424549304999999</v>
      </c>
      <c r="FL74" s="34">
        <v>6.0545397640000003</v>
      </c>
      <c r="FM74" s="34">
        <v>40.756738411999997</v>
      </c>
      <c r="FN74" s="34">
        <v>3.0583979999999999</v>
      </c>
      <c r="FO74" s="34">
        <v>3.8293710000000001</v>
      </c>
      <c r="FP74" s="34">
        <v>24.637237750000004</v>
      </c>
      <c r="FQ74" s="34">
        <v>1.389789999999999</v>
      </c>
      <c r="FR74" s="34">
        <v>191.95136836899999</v>
      </c>
      <c r="FS74" s="34">
        <v>2.4425239840000001</v>
      </c>
      <c r="FT74" s="34">
        <v>115.742719886</v>
      </c>
      <c r="FU74" s="34">
        <v>12.883233913000002</v>
      </c>
      <c r="FV74" s="34">
        <v>2.3103989999999994</v>
      </c>
      <c r="FW74" s="34">
        <v>133.93228404800001</v>
      </c>
      <c r="FX74" s="34">
        <v>2.7139400000000022</v>
      </c>
      <c r="FY74" s="34">
        <v>207.08313620200002</v>
      </c>
      <c r="FZ74" s="34">
        <v>0.98080299999999987</v>
      </c>
      <c r="GA74" s="34">
        <v>0.34749619999999998</v>
      </c>
      <c r="GB74" s="8">
        <v>23.649765058999996</v>
      </c>
      <c r="GC74" s="8">
        <v>226.11157165499998</v>
      </c>
      <c r="GD74" s="8">
        <v>111.827401563</v>
      </c>
      <c r="GE74" s="8">
        <v>112.60460634</v>
      </c>
      <c r="GF74" s="8">
        <v>6.0586565510000003</v>
      </c>
      <c r="GG74" s="8">
        <v>28.039016957000001</v>
      </c>
      <c r="GH74" s="8">
        <v>70.723880880999999</v>
      </c>
      <c r="GI74" s="8">
        <v>22.013456912000002</v>
      </c>
      <c r="GJ74" s="8">
        <v>3.4927752999999999</v>
      </c>
      <c r="GK74" s="8">
        <v>17.625246813999997</v>
      </c>
      <c r="GL74" s="9">
        <v>3.3744400799999994</v>
      </c>
      <c r="GM74" s="9">
        <v>43.139714015999999</v>
      </c>
      <c r="GN74" s="9">
        <v>148.37952017000001</v>
      </c>
      <c r="GO74" s="9">
        <v>131.76062661700001</v>
      </c>
      <c r="GP74" s="9">
        <v>150.51868556700001</v>
      </c>
      <c r="GQ74" s="9">
        <v>28.280153954999999</v>
      </c>
      <c r="GR74" s="9">
        <v>123.104868915</v>
      </c>
      <c r="GS74" s="9">
        <v>52.924097393000004</v>
      </c>
      <c r="GT74" s="9">
        <v>89.230176626000002</v>
      </c>
      <c r="GU74" s="9">
        <v>64.205020652000002</v>
      </c>
      <c r="GV74" s="9">
        <v>59.299031407999998</v>
      </c>
      <c r="GW74" s="9">
        <v>52.265938745000007</v>
      </c>
      <c r="GX74" s="9">
        <v>22.478931315000001</v>
      </c>
      <c r="GY74" s="9">
        <v>27.097564800000001</v>
      </c>
      <c r="GZ74" s="9">
        <v>46.901405406999999</v>
      </c>
      <c r="HA74" s="9">
        <v>49.774045143000002</v>
      </c>
      <c r="HB74" s="9">
        <v>27.054628176999998</v>
      </c>
      <c r="HC74" s="9">
        <v>29.519857572999999</v>
      </c>
      <c r="HD74" s="9">
        <v>352.91899396700006</v>
      </c>
    </row>
    <row r="75" spans="1:212" x14ac:dyDescent="0.25">
      <c r="A75" s="15" t="s">
        <v>54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44.865614579999999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-8.0109198880000001</v>
      </c>
      <c r="BS75" s="1">
        <v>28.877889186000001</v>
      </c>
      <c r="BT75" s="1">
        <v>0</v>
      </c>
      <c r="BU75" s="1">
        <v>0</v>
      </c>
      <c r="BV75" s="1">
        <v>0</v>
      </c>
      <c r="BW75" s="1">
        <v>10</v>
      </c>
      <c r="BX75" s="1">
        <v>0</v>
      </c>
      <c r="BY75" s="1">
        <v>0.99</v>
      </c>
      <c r="BZ75" s="1">
        <v>50</v>
      </c>
      <c r="CA75" s="1">
        <v>0</v>
      </c>
      <c r="CB75" s="1">
        <v>0.99</v>
      </c>
      <c r="CC75" s="1">
        <v>0</v>
      </c>
      <c r="CD75" s="1">
        <v>0.62172168799999994</v>
      </c>
      <c r="CE75" s="1">
        <v>0.75</v>
      </c>
      <c r="CF75" s="1">
        <v>2.75</v>
      </c>
      <c r="CG75" s="1">
        <v>0</v>
      </c>
      <c r="CH75" s="1">
        <v>0</v>
      </c>
      <c r="CI75" s="1">
        <v>0</v>
      </c>
      <c r="CJ75" s="1">
        <v>31</v>
      </c>
      <c r="CK75" s="1">
        <v>0</v>
      </c>
      <c r="CL75" s="1">
        <v>0</v>
      </c>
      <c r="CM75" s="1">
        <v>0</v>
      </c>
      <c r="CN75" s="1">
        <v>5</v>
      </c>
      <c r="CO75" s="1">
        <v>0</v>
      </c>
      <c r="CP75" s="1">
        <v>27.25</v>
      </c>
      <c r="CQ75" s="1">
        <v>4.6947600000000005</v>
      </c>
      <c r="CR75" s="1">
        <v>0.85109299999999999</v>
      </c>
      <c r="CS75" s="1">
        <v>5.65</v>
      </c>
      <c r="CT75" s="1">
        <v>0</v>
      </c>
      <c r="CU75" s="1">
        <v>0</v>
      </c>
      <c r="CV75" s="1">
        <v>18.994750086</v>
      </c>
      <c r="CW75" s="1">
        <v>0</v>
      </c>
      <c r="CX75" s="1">
        <v>2.8</v>
      </c>
      <c r="CY75" s="1">
        <v>41.856893249999999</v>
      </c>
      <c r="CZ75" s="1">
        <v>2.1503175000000003</v>
      </c>
      <c r="DA75" s="1">
        <v>12.563819039</v>
      </c>
      <c r="DB75" s="1">
        <v>2.8627938899999998</v>
      </c>
      <c r="DC75" s="1">
        <v>13.986439739</v>
      </c>
      <c r="DD75" s="1">
        <v>29.449232881</v>
      </c>
      <c r="DE75" s="1">
        <v>21.67447147</v>
      </c>
      <c r="DF75" s="1">
        <v>12.17942309</v>
      </c>
      <c r="DG75" s="1">
        <v>2.3920919999999999</v>
      </c>
      <c r="DH75" s="1">
        <v>41.933910675</v>
      </c>
      <c r="DI75" s="1">
        <v>8.5578768000000007</v>
      </c>
      <c r="DJ75" s="1">
        <v>17.318256242</v>
      </c>
      <c r="DK75" s="1">
        <v>8.3738789799999989</v>
      </c>
      <c r="DL75" s="1">
        <v>6.1627915800000004</v>
      </c>
      <c r="DM75" s="1">
        <v>10.586135689999999</v>
      </c>
      <c r="DN75" s="1">
        <v>11.760296739999999</v>
      </c>
      <c r="DO75" s="1">
        <v>83.490883046000008</v>
      </c>
      <c r="DP75" s="1">
        <v>104.97988944100001</v>
      </c>
      <c r="DQ75" s="1">
        <v>83.574161984</v>
      </c>
      <c r="DR75" s="1">
        <v>5.8118132200000003</v>
      </c>
      <c r="DS75" s="1">
        <v>58.817607055000003</v>
      </c>
      <c r="DT75" s="1">
        <v>16.886023602000002</v>
      </c>
      <c r="DU75" s="1">
        <v>20.052258303999999</v>
      </c>
      <c r="DV75" s="1">
        <v>6.7220163639999999</v>
      </c>
      <c r="DW75" s="1">
        <v>4.9882653000000001</v>
      </c>
      <c r="DX75" s="1">
        <v>7.6491119900000006</v>
      </c>
      <c r="DY75" s="1">
        <v>7.9976602799999998</v>
      </c>
      <c r="DZ75" s="1">
        <v>19.382724490000001</v>
      </c>
      <c r="EA75" s="1">
        <v>5.8577191199999996</v>
      </c>
      <c r="EB75" s="1">
        <v>15.32120868</v>
      </c>
      <c r="EC75" s="1">
        <v>17.773480299999999</v>
      </c>
      <c r="ED75" s="1">
        <v>0</v>
      </c>
      <c r="EE75" s="1">
        <v>0</v>
      </c>
      <c r="EF75" s="1">
        <v>2.6395600000000002E-2</v>
      </c>
      <c r="EG75" s="1">
        <v>1.2646980000000001</v>
      </c>
      <c r="EH75" s="1">
        <v>6.8805000000000005E-2</v>
      </c>
      <c r="EI75" s="1">
        <v>0</v>
      </c>
      <c r="EJ75" s="1">
        <v>11.792950864</v>
      </c>
      <c r="EK75" s="1">
        <v>2.780651089</v>
      </c>
      <c r="EL75" s="1">
        <v>4.8132103150000001</v>
      </c>
      <c r="EM75" s="1">
        <v>1.7789220430000001</v>
      </c>
      <c r="EN75" s="1">
        <v>21.820246270999998</v>
      </c>
      <c r="EO75" s="1">
        <v>75.522992407000004</v>
      </c>
      <c r="EP75" s="1">
        <v>9.7981040460000006</v>
      </c>
      <c r="EQ75" s="1">
        <v>3.0525900000000004</v>
      </c>
      <c r="ER75" s="1">
        <v>4.0756484259999999</v>
      </c>
      <c r="ES75" s="1">
        <v>3.4833716589999999</v>
      </c>
      <c r="ET75" s="1">
        <v>2.0425013139999999</v>
      </c>
      <c r="EU75" s="1">
        <v>1.3257540480000001</v>
      </c>
      <c r="EV75" s="1">
        <v>5.9082949289999993</v>
      </c>
      <c r="EW75" s="1">
        <v>2.2728129749999999</v>
      </c>
      <c r="EX75" s="1">
        <v>5.0307378799999993</v>
      </c>
      <c r="EY75" s="1">
        <v>4.248258409</v>
      </c>
      <c r="EZ75" s="1">
        <v>2.5201882919999998</v>
      </c>
      <c r="FA75" s="1">
        <v>9.0639443310000001</v>
      </c>
      <c r="FB75" s="1">
        <v>5.0110200000000003</v>
      </c>
      <c r="FC75" s="1">
        <v>0.53196679800000002</v>
      </c>
      <c r="FD75" s="1">
        <v>1.93479</v>
      </c>
      <c r="FE75" s="1">
        <v>1.6136075000000001</v>
      </c>
      <c r="FF75" s="1">
        <v>1.253258</v>
      </c>
      <c r="FG75" s="1">
        <v>5.0120640949999995</v>
      </c>
      <c r="FH75" s="1">
        <v>5.4139867229999998</v>
      </c>
      <c r="FI75" s="1">
        <v>1.7230392999999999</v>
      </c>
      <c r="FJ75" s="1">
        <v>2.1862170000000001</v>
      </c>
      <c r="FK75" s="1">
        <v>6.4175569999999995</v>
      </c>
      <c r="FL75" s="1">
        <v>2.972496</v>
      </c>
      <c r="FM75" s="1">
        <v>7.7194344090000007</v>
      </c>
      <c r="FN75" s="1">
        <v>3.0583979999999999</v>
      </c>
      <c r="FO75" s="1">
        <v>3.8293710000000001</v>
      </c>
      <c r="FP75" s="1">
        <v>2.7337220000000051</v>
      </c>
      <c r="FQ75" s="1">
        <v>1.389789999999999</v>
      </c>
      <c r="FR75" s="1">
        <v>2.1225619999999998</v>
      </c>
      <c r="FS75" s="1">
        <v>2.4425239840000001</v>
      </c>
      <c r="FT75" s="1">
        <v>4.1856523289999998</v>
      </c>
      <c r="FU75" s="1">
        <v>2.5920698550000014</v>
      </c>
      <c r="FV75" s="1">
        <v>2.3103989999999994</v>
      </c>
      <c r="FW75" s="1">
        <v>1.5648230360000015</v>
      </c>
      <c r="FX75" s="1">
        <v>2.7139400000000022</v>
      </c>
      <c r="FY75" s="1">
        <v>4.3636945760000092</v>
      </c>
      <c r="FZ75" s="1">
        <v>0.98080299999999987</v>
      </c>
      <c r="GA75" s="1">
        <v>0.34749619999999998</v>
      </c>
      <c r="GB75" s="8">
        <v>1.3766550000000006</v>
      </c>
      <c r="GC75" s="8">
        <v>3.403349</v>
      </c>
      <c r="GD75" s="8">
        <v>1.3873930000000001</v>
      </c>
      <c r="GE75" s="8">
        <v>2.1963949999999999</v>
      </c>
      <c r="GF75" s="8">
        <v>6.0586565510000003</v>
      </c>
      <c r="GG75" s="8">
        <v>6.1300188479999997</v>
      </c>
      <c r="GH75" s="8">
        <v>3.3621059999999998</v>
      </c>
      <c r="GI75" s="8">
        <v>2.8813800000000001</v>
      </c>
      <c r="GJ75" s="8">
        <v>3.4927752999999999</v>
      </c>
      <c r="GK75" s="8">
        <v>12.651961</v>
      </c>
      <c r="GL75" s="9">
        <v>3.3744400799999994</v>
      </c>
      <c r="GM75" s="9">
        <v>43.139714015999999</v>
      </c>
      <c r="GN75" s="9">
        <v>23.106098807999999</v>
      </c>
      <c r="GO75" s="9">
        <v>31.601087728000003</v>
      </c>
      <c r="GP75" s="9">
        <v>50.518685566999999</v>
      </c>
      <c r="GQ75" s="9">
        <v>28.280153954999999</v>
      </c>
      <c r="GR75" s="9">
        <v>23.104868915000001</v>
      </c>
      <c r="GS75" s="9">
        <v>52.924097393000004</v>
      </c>
      <c r="GT75" s="9">
        <v>34.514879100000009</v>
      </c>
      <c r="GU75" s="9">
        <v>64.205020652000002</v>
      </c>
      <c r="GV75" s="9">
        <v>59.299031407999998</v>
      </c>
      <c r="GW75" s="9">
        <v>52.265938745000007</v>
      </c>
      <c r="GX75" s="9">
        <v>22.478931315000001</v>
      </c>
      <c r="GY75" s="9">
        <v>27.097564800000001</v>
      </c>
      <c r="GZ75" s="9">
        <v>46.901405406999999</v>
      </c>
      <c r="HA75" s="9">
        <v>49.774045143000002</v>
      </c>
      <c r="HB75" s="9">
        <v>27.054628176999998</v>
      </c>
      <c r="HC75" s="9">
        <v>29.519857572999999</v>
      </c>
      <c r="HD75" s="9">
        <v>27.486033716000005</v>
      </c>
    </row>
    <row r="76" spans="1:212" x14ac:dyDescent="0.25">
      <c r="A76" s="15" t="s">
        <v>55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43.624000000000002</v>
      </c>
      <c r="BG76" s="1">
        <v>6.2320000000000002</v>
      </c>
      <c r="BH76" s="1">
        <v>1.8440000000000001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47.8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  <c r="CC76" s="1">
        <v>0</v>
      </c>
      <c r="CD76" s="1">
        <v>0</v>
      </c>
      <c r="CE76" s="1">
        <v>0</v>
      </c>
      <c r="CF76" s="1">
        <v>0</v>
      </c>
      <c r="CG76" s="1">
        <v>30</v>
      </c>
      <c r="CH76" s="1">
        <v>0</v>
      </c>
      <c r="CI76" s="1">
        <v>0</v>
      </c>
      <c r="CJ76" s="1">
        <v>0</v>
      </c>
      <c r="CK76" s="1">
        <v>0</v>
      </c>
      <c r="CL76" s="1">
        <v>0</v>
      </c>
      <c r="CM76" s="1">
        <v>0</v>
      </c>
      <c r="CN76" s="1">
        <v>0</v>
      </c>
      <c r="CO76" s="1">
        <v>0</v>
      </c>
      <c r="CP76" s="1">
        <v>0</v>
      </c>
      <c r="CQ76" s="1">
        <v>0</v>
      </c>
      <c r="CR76" s="1">
        <v>0</v>
      </c>
      <c r="CS76" s="1">
        <v>30</v>
      </c>
      <c r="CT76" s="1">
        <v>0</v>
      </c>
      <c r="CU76" s="1">
        <v>0</v>
      </c>
      <c r="CV76" s="1">
        <v>0</v>
      </c>
      <c r="CW76" s="1">
        <v>0</v>
      </c>
      <c r="CX76" s="1">
        <v>0</v>
      </c>
      <c r="CY76" s="1">
        <v>0</v>
      </c>
      <c r="CZ76" s="1">
        <v>0</v>
      </c>
      <c r="DA76" s="1">
        <v>0</v>
      </c>
      <c r="DB76" s="1">
        <v>0</v>
      </c>
      <c r="DC76" s="1">
        <v>0</v>
      </c>
      <c r="DD76" s="1">
        <v>0</v>
      </c>
      <c r="DE76" s="1">
        <v>50</v>
      </c>
      <c r="DF76" s="1">
        <v>0</v>
      </c>
      <c r="DG76" s="1">
        <v>0</v>
      </c>
      <c r="DH76" s="1">
        <v>0</v>
      </c>
      <c r="DI76" s="1">
        <v>0</v>
      </c>
      <c r="DJ76" s="1">
        <v>0</v>
      </c>
      <c r="DK76" s="1">
        <v>0</v>
      </c>
      <c r="DL76" s="1">
        <v>0</v>
      </c>
      <c r="DM76" s="1">
        <v>0</v>
      </c>
      <c r="DN76" s="1">
        <v>0</v>
      </c>
      <c r="DO76" s="1">
        <v>0</v>
      </c>
      <c r="DP76" s="1">
        <v>0</v>
      </c>
      <c r="DQ76" s="1">
        <v>21</v>
      </c>
      <c r="DR76" s="1">
        <v>0</v>
      </c>
      <c r="DS76" s="1">
        <v>0</v>
      </c>
      <c r="DT76" s="1">
        <v>0</v>
      </c>
      <c r="DU76" s="1">
        <v>0</v>
      </c>
      <c r="DV76" s="1">
        <v>0</v>
      </c>
      <c r="DW76" s="1">
        <v>0</v>
      </c>
      <c r="DX76" s="1">
        <v>0</v>
      </c>
      <c r="DY76" s="1">
        <v>0</v>
      </c>
      <c r="DZ76" s="1">
        <v>0</v>
      </c>
      <c r="EA76" s="1">
        <v>7</v>
      </c>
      <c r="EB76" s="1">
        <v>0</v>
      </c>
      <c r="EC76" s="1">
        <v>0</v>
      </c>
      <c r="ED76" s="1">
        <v>0</v>
      </c>
      <c r="EE76" s="1">
        <v>0</v>
      </c>
      <c r="EF76" s="1">
        <v>0</v>
      </c>
      <c r="EG76" s="1">
        <v>0</v>
      </c>
      <c r="EH76" s="1">
        <v>0</v>
      </c>
      <c r="EI76" s="1">
        <v>0</v>
      </c>
      <c r="EJ76" s="1">
        <v>0</v>
      </c>
      <c r="EK76" s="1">
        <v>0</v>
      </c>
      <c r="EL76" s="1">
        <v>0</v>
      </c>
      <c r="EM76" s="1">
        <v>0</v>
      </c>
      <c r="EN76" s="1">
        <v>0</v>
      </c>
      <c r="EO76" s="1">
        <v>0</v>
      </c>
      <c r="EP76" s="1">
        <v>0</v>
      </c>
      <c r="EQ76" s="1">
        <v>0</v>
      </c>
      <c r="ER76" s="1">
        <v>0</v>
      </c>
      <c r="ES76" s="1">
        <v>0</v>
      </c>
      <c r="ET76" s="1">
        <v>0</v>
      </c>
      <c r="EU76" s="1">
        <v>0</v>
      </c>
      <c r="EV76" s="1">
        <v>0</v>
      </c>
      <c r="EW76" s="1">
        <v>0</v>
      </c>
      <c r="EX76" s="1">
        <v>0</v>
      </c>
      <c r="EY76" s="1">
        <v>0</v>
      </c>
      <c r="EZ76" s="1">
        <v>0</v>
      </c>
      <c r="FA76" s="1">
        <v>0</v>
      </c>
      <c r="FB76" s="1">
        <v>0</v>
      </c>
      <c r="FC76" s="1">
        <v>0</v>
      </c>
      <c r="FD76" s="1">
        <v>0</v>
      </c>
      <c r="FE76" s="1">
        <v>0</v>
      </c>
      <c r="FF76" s="1">
        <v>0</v>
      </c>
      <c r="FG76" s="1">
        <v>0</v>
      </c>
      <c r="FH76" s="1">
        <v>0</v>
      </c>
      <c r="FI76" s="1">
        <v>0</v>
      </c>
      <c r="FJ76" s="1">
        <v>0</v>
      </c>
      <c r="FK76" s="1">
        <v>0</v>
      </c>
      <c r="FL76" s="1">
        <v>0</v>
      </c>
      <c r="FM76" s="1">
        <v>0</v>
      </c>
      <c r="FN76" s="1">
        <v>0</v>
      </c>
      <c r="FO76" s="1">
        <v>0</v>
      </c>
      <c r="FP76" s="1">
        <v>0</v>
      </c>
      <c r="FQ76" s="1">
        <v>0</v>
      </c>
      <c r="FR76" s="1">
        <v>0</v>
      </c>
      <c r="FS76" s="1">
        <v>0</v>
      </c>
      <c r="FT76" s="1">
        <v>0</v>
      </c>
      <c r="FU76" s="1">
        <v>0</v>
      </c>
      <c r="FV76" s="1">
        <v>0</v>
      </c>
      <c r="FW76" s="1">
        <v>0</v>
      </c>
      <c r="FX76" s="1">
        <v>0</v>
      </c>
      <c r="FY76" s="1">
        <v>0</v>
      </c>
      <c r="FZ76" s="1">
        <v>0</v>
      </c>
      <c r="GA76" s="1">
        <v>0</v>
      </c>
      <c r="GB76" s="8">
        <v>0</v>
      </c>
      <c r="GC76" s="8">
        <v>0</v>
      </c>
      <c r="GD76" s="8">
        <v>0</v>
      </c>
      <c r="GE76" s="8">
        <v>0</v>
      </c>
      <c r="GF76" s="8">
        <v>0</v>
      </c>
      <c r="GG76" s="8">
        <v>0</v>
      </c>
      <c r="GH76" s="8">
        <v>0</v>
      </c>
      <c r="GI76" s="8">
        <v>0</v>
      </c>
      <c r="GJ76" s="8">
        <v>0</v>
      </c>
      <c r="GK76" s="8">
        <v>0</v>
      </c>
      <c r="GL76" s="9">
        <v>0</v>
      </c>
      <c r="GM76" s="9">
        <v>0</v>
      </c>
      <c r="GN76" s="9">
        <v>0</v>
      </c>
      <c r="GO76" s="9">
        <v>0</v>
      </c>
      <c r="GP76" s="9">
        <v>0</v>
      </c>
      <c r="GQ76" s="9">
        <v>0</v>
      </c>
      <c r="GR76" s="9">
        <v>0</v>
      </c>
      <c r="GS76" s="9">
        <v>0</v>
      </c>
      <c r="GT76" s="9">
        <v>0</v>
      </c>
      <c r="GU76" s="9">
        <v>0</v>
      </c>
      <c r="GV76" s="9">
        <v>0</v>
      </c>
      <c r="GW76" s="9">
        <v>0</v>
      </c>
      <c r="GX76" s="9">
        <v>0</v>
      </c>
      <c r="GY76" s="9">
        <v>0</v>
      </c>
      <c r="GZ76" s="9">
        <v>0</v>
      </c>
      <c r="HA76" s="9">
        <v>0</v>
      </c>
      <c r="HB76" s="9">
        <v>0</v>
      </c>
      <c r="HC76" s="9">
        <v>0</v>
      </c>
      <c r="HD76" s="9">
        <v>0</v>
      </c>
    </row>
    <row r="77" spans="1:212" x14ac:dyDescent="0.25">
      <c r="A77" s="15" t="s">
        <v>56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13.834130232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  <c r="CC77" s="1">
        <v>0</v>
      </c>
      <c r="CD77" s="1">
        <v>0</v>
      </c>
      <c r="CE77" s="1">
        <v>0</v>
      </c>
      <c r="CF77" s="1">
        <v>0</v>
      </c>
      <c r="CG77" s="1">
        <v>0</v>
      </c>
      <c r="CH77" s="1">
        <v>0</v>
      </c>
      <c r="CI77" s="1">
        <v>0</v>
      </c>
      <c r="CJ77" s="1">
        <v>0</v>
      </c>
      <c r="CK77" s="1">
        <v>0</v>
      </c>
      <c r="CL77" s="1">
        <v>0</v>
      </c>
      <c r="CM77" s="1">
        <v>0</v>
      </c>
      <c r="CN77" s="1">
        <v>0</v>
      </c>
      <c r="CO77" s="1">
        <v>0</v>
      </c>
      <c r="CP77" s="1">
        <v>0</v>
      </c>
      <c r="CQ77" s="1">
        <v>0</v>
      </c>
      <c r="CR77" s="1">
        <v>0</v>
      </c>
      <c r="CS77" s="1">
        <v>0</v>
      </c>
      <c r="CT77" s="1">
        <v>0</v>
      </c>
      <c r="CU77" s="1">
        <v>0</v>
      </c>
      <c r="CV77" s="1">
        <v>0</v>
      </c>
      <c r="CW77" s="1">
        <v>0</v>
      </c>
      <c r="CX77" s="1">
        <v>0</v>
      </c>
      <c r="CY77" s="1">
        <v>0</v>
      </c>
      <c r="CZ77" s="1">
        <v>0</v>
      </c>
      <c r="DA77" s="1">
        <v>0</v>
      </c>
      <c r="DB77" s="1">
        <v>0</v>
      </c>
      <c r="DC77" s="1">
        <v>0</v>
      </c>
      <c r="DD77" s="1">
        <v>0</v>
      </c>
      <c r="DE77" s="1">
        <v>0</v>
      </c>
      <c r="DF77" s="1">
        <v>0</v>
      </c>
      <c r="DG77" s="1">
        <v>0</v>
      </c>
      <c r="DH77" s="1">
        <v>0</v>
      </c>
      <c r="DI77" s="1">
        <v>0</v>
      </c>
      <c r="DJ77" s="1">
        <v>0</v>
      </c>
      <c r="DK77" s="1">
        <v>0</v>
      </c>
      <c r="DL77" s="1">
        <v>0</v>
      </c>
      <c r="DM77" s="1">
        <v>0</v>
      </c>
      <c r="DN77" s="1">
        <v>0</v>
      </c>
      <c r="DO77" s="1">
        <v>0</v>
      </c>
      <c r="DP77" s="1">
        <v>106.28909934699999</v>
      </c>
      <c r="DQ77" s="1">
        <v>11.545076785999999</v>
      </c>
      <c r="DR77" s="1">
        <v>25.911969455999998</v>
      </c>
      <c r="DS77" s="1">
        <v>0</v>
      </c>
      <c r="DT77" s="1">
        <v>0</v>
      </c>
      <c r="DU77" s="1">
        <v>0</v>
      </c>
      <c r="DV77" s="1">
        <v>0</v>
      </c>
      <c r="DW77" s="1">
        <v>0</v>
      </c>
      <c r="DX77" s="1">
        <v>0</v>
      </c>
      <c r="DY77" s="1">
        <v>0</v>
      </c>
      <c r="DZ77" s="1">
        <v>0</v>
      </c>
      <c r="EA77" s="1">
        <v>0</v>
      </c>
      <c r="EB77" s="1">
        <v>0</v>
      </c>
      <c r="EC77" s="1">
        <v>0</v>
      </c>
      <c r="ED77" s="1">
        <v>0</v>
      </c>
      <c r="EE77" s="1">
        <v>0</v>
      </c>
      <c r="EF77" s="1">
        <v>0</v>
      </c>
      <c r="EG77" s="1">
        <v>0</v>
      </c>
      <c r="EH77" s="1">
        <v>0</v>
      </c>
      <c r="EI77" s="1">
        <v>0</v>
      </c>
      <c r="EJ77" s="1">
        <v>0</v>
      </c>
      <c r="EK77" s="1">
        <v>0</v>
      </c>
      <c r="EL77" s="1">
        <v>0</v>
      </c>
      <c r="EM77" s="1">
        <v>0</v>
      </c>
      <c r="EN77" s="1">
        <v>0</v>
      </c>
      <c r="EO77" s="1">
        <v>0</v>
      </c>
      <c r="EP77" s="1">
        <v>0</v>
      </c>
      <c r="EQ77" s="1">
        <v>3.033443117</v>
      </c>
      <c r="ER77" s="1">
        <v>3.249679376</v>
      </c>
      <c r="ES77" s="1">
        <v>15.014370345</v>
      </c>
      <c r="ET77" s="1">
        <v>116.757471916</v>
      </c>
      <c r="EU77" s="1">
        <v>2.8146390449999998</v>
      </c>
      <c r="EV77" s="1">
        <v>26.625734205000001</v>
      </c>
      <c r="EW77" s="1">
        <v>3.0812749689999999</v>
      </c>
      <c r="EX77" s="1">
        <v>0</v>
      </c>
      <c r="EY77" s="1">
        <v>15.385660421000001</v>
      </c>
      <c r="EZ77" s="1">
        <v>5.8180554879999997</v>
      </c>
      <c r="FA77" s="1">
        <v>1.729604564</v>
      </c>
      <c r="FB77" s="1">
        <v>0</v>
      </c>
      <c r="FC77" s="1">
        <v>0</v>
      </c>
      <c r="FD77" s="1">
        <v>26.954262491000001</v>
      </c>
      <c r="FE77" s="1">
        <v>3.5562596060000002</v>
      </c>
      <c r="FF77" s="1">
        <v>37.263294345000006</v>
      </c>
      <c r="FG77" s="1">
        <v>87.557471105000005</v>
      </c>
      <c r="FH77" s="1">
        <v>47.141692145</v>
      </c>
      <c r="FI77" s="1">
        <v>42</v>
      </c>
      <c r="FJ77" s="1">
        <v>42</v>
      </c>
      <c r="FK77" s="1">
        <v>63.006992304999997</v>
      </c>
      <c r="FL77" s="1">
        <v>3.0820437639999998</v>
      </c>
      <c r="FM77" s="1">
        <v>33.037304002999996</v>
      </c>
      <c r="FN77" s="1">
        <v>0</v>
      </c>
      <c r="FO77" s="1">
        <v>0</v>
      </c>
      <c r="FP77" s="1">
        <v>21.90351575</v>
      </c>
      <c r="FQ77" s="1">
        <v>0</v>
      </c>
      <c r="FR77" s="1">
        <v>189.82880636900001</v>
      </c>
      <c r="FS77" s="1">
        <v>0</v>
      </c>
      <c r="FT77" s="1">
        <v>111.557067557</v>
      </c>
      <c r="FU77" s="1">
        <v>10.291164058</v>
      </c>
      <c r="FV77" s="1">
        <v>0</v>
      </c>
      <c r="FW77" s="1">
        <v>132.36746101200001</v>
      </c>
      <c r="FX77" s="1">
        <v>0</v>
      </c>
      <c r="FY77" s="1">
        <v>202.71944162600002</v>
      </c>
      <c r="FZ77" s="1">
        <v>0</v>
      </c>
      <c r="GA77" s="1">
        <v>0</v>
      </c>
      <c r="GB77" s="8">
        <v>22.273110059</v>
      </c>
      <c r="GC77" s="8">
        <v>222.70822265499999</v>
      </c>
      <c r="GD77" s="8">
        <v>110.44000856299999</v>
      </c>
      <c r="GE77" s="8">
        <v>110.40821133999999</v>
      </c>
      <c r="GF77" s="8">
        <v>0</v>
      </c>
      <c r="GG77" s="8">
        <v>21.908998108999999</v>
      </c>
      <c r="GH77" s="8">
        <v>67.361774881000002</v>
      </c>
      <c r="GI77" s="8">
        <v>19.132076911999999</v>
      </c>
      <c r="GJ77" s="8">
        <v>0</v>
      </c>
      <c r="GK77" s="8">
        <v>4.9732858139999996</v>
      </c>
      <c r="GL77" s="9">
        <v>0</v>
      </c>
      <c r="GM77" s="9">
        <v>0</v>
      </c>
      <c r="GN77" s="9">
        <v>125.27342136199999</v>
      </c>
      <c r="GO77" s="9">
        <v>100.159538889</v>
      </c>
      <c r="GP77" s="9">
        <v>100</v>
      </c>
      <c r="GQ77" s="9">
        <v>0</v>
      </c>
      <c r="GR77" s="9">
        <v>100</v>
      </c>
      <c r="GS77" s="9">
        <v>0</v>
      </c>
      <c r="GT77" s="9">
        <v>54.715297526000001</v>
      </c>
      <c r="GU77" s="9">
        <v>0</v>
      </c>
      <c r="GV77" s="9">
        <v>0</v>
      </c>
      <c r="GW77" s="9">
        <v>0</v>
      </c>
      <c r="GX77" s="9">
        <v>0</v>
      </c>
      <c r="GY77" s="9">
        <v>0</v>
      </c>
      <c r="GZ77" s="9">
        <v>0</v>
      </c>
      <c r="HA77" s="9">
        <v>0</v>
      </c>
      <c r="HB77" s="9">
        <v>0</v>
      </c>
      <c r="HC77" s="9">
        <v>0</v>
      </c>
      <c r="HD77" s="9">
        <v>325.432960251</v>
      </c>
    </row>
    <row r="78" spans="1:212" ht="7.5" customHeight="1" x14ac:dyDescent="0.25">
      <c r="A78" s="1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9"/>
      <c r="GM78" s="9"/>
      <c r="GN78" s="9"/>
      <c r="GO78" s="9"/>
      <c r="GP78" s="9"/>
      <c r="GQ78" s="9"/>
      <c r="GR78" s="9"/>
      <c r="GS78" s="9"/>
      <c r="GT78" s="9"/>
      <c r="GU78" s="9"/>
      <c r="GV78" s="9"/>
      <c r="GW78" s="9"/>
      <c r="GX78" s="9"/>
      <c r="GY78" s="9"/>
      <c r="GZ78" s="9"/>
      <c r="HA78" s="9"/>
      <c r="HB78" s="9"/>
      <c r="HC78" s="9"/>
      <c r="HD78" s="9"/>
    </row>
    <row r="79" spans="1:212" x14ac:dyDescent="0.25">
      <c r="A79" s="37" t="s">
        <v>57</v>
      </c>
      <c r="B79" s="38">
        <v>15.783377944000051</v>
      </c>
      <c r="C79" s="38">
        <v>42.545816205999984</v>
      </c>
      <c r="D79" s="38">
        <v>8.9527800930001149</v>
      </c>
      <c r="E79" s="38">
        <v>134.28061547099998</v>
      </c>
      <c r="F79" s="38">
        <v>60.907483412000033</v>
      </c>
      <c r="G79" s="38">
        <v>-37.784130452999932</v>
      </c>
      <c r="H79" s="38">
        <v>23.414039611000021</v>
      </c>
      <c r="I79" s="38">
        <v>162.47601130100009</v>
      </c>
      <c r="J79" s="38">
        <v>170.39367239300009</v>
      </c>
      <c r="K79" s="38">
        <v>147.96091364599999</v>
      </c>
      <c r="L79" s="38">
        <v>126.85043426400011</v>
      </c>
      <c r="M79" s="38">
        <v>24.555441017999783</v>
      </c>
      <c r="N79" s="38">
        <v>48.796714475000044</v>
      </c>
      <c r="O79" s="38">
        <v>115.54111342500011</v>
      </c>
      <c r="P79" s="38">
        <v>200.999142156</v>
      </c>
      <c r="Q79" s="38">
        <v>213.13607742600004</v>
      </c>
      <c r="R79" s="38">
        <v>321.94679265800016</v>
      </c>
      <c r="S79" s="38">
        <v>215.07232486000004</v>
      </c>
      <c r="T79" s="38">
        <v>208.34560100899989</v>
      </c>
      <c r="U79" s="38">
        <v>169.14628040199995</v>
      </c>
      <c r="V79" s="38">
        <v>299.48272692200015</v>
      </c>
      <c r="W79" s="38">
        <v>107.94746149799983</v>
      </c>
      <c r="X79" s="38">
        <v>242.4826057329999</v>
      </c>
      <c r="Y79" s="38">
        <v>-124.71339062599998</v>
      </c>
      <c r="Z79" s="38">
        <v>170.665866177</v>
      </c>
      <c r="AA79" s="38">
        <v>96.418699437999919</v>
      </c>
      <c r="AB79" s="38">
        <v>269.28062396899992</v>
      </c>
      <c r="AC79" s="38">
        <v>207.36954524099986</v>
      </c>
      <c r="AD79" s="38">
        <v>161.33192979599994</v>
      </c>
      <c r="AE79" s="38">
        <v>170.36421945199993</v>
      </c>
      <c r="AF79" s="38">
        <v>99.217469422000022</v>
      </c>
      <c r="AG79" s="38">
        <v>211.42273237300014</v>
      </c>
      <c r="AH79" s="38">
        <v>158.73568443999989</v>
      </c>
      <c r="AI79" s="38">
        <v>178.74332124699981</v>
      </c>
      <c r="AJ79" s="38">
        <v>145.48892786199985</v>
      </c>
      <c r="AK79" s="38">
        <v>-89.787032829999703</v>
      </c>
      <c r="AL79" s="38">
        <v>288.93383803199981</v>
      </c>
      <c r="AM79" s="38">
        <v>216.47521526400016</v>
      </c>
      <c r="AN79" s="38">
        <v>202.04857107400017</v>
      </c>
      <c r="AO79" s="38">
        <v>315.45213660500008</v>
      </c>
      <c r="AP79" s="38">
        <v>276.74011730699999</v>
      </c>
      <c r="AQ79" s="38">
        <v>103.32371976000024</v>
      </c>
      <c r="AR79" s="38">
        <v>123.26172888500003</v>
      </c>
      <c r="AS79" s="38">
        <v>157.66350389199999</v>
      </c>
      <c r="AT79" s="38">
        <v>320.58350152000003</v>
      </c>
      <c r="AU79" s="38">
        <v>191.42199672699996</v>
      </c>
      <c r="AV79" s="38">
        <v>215.69508098400001</v>
      </c>
      <c r="AW79" s="38">
        <v>-496.35092833400029</v>
      </c>
      <c r="AX79" s="38">
        <v>243.277990585</v>
      </c>
      <c r="AY79" s="38">
        <v>71.646295335999866</v>
      </c>
      <c r="AZ79" s="38">
        <v>426.27081325600011</v>
      </c>
      <c r="BA79" s="38">
        <v>277.73752886199998</v>
      </c>
      <c r="BB79" s="38">
        <v>408.02677061700012</v>
      </c>
      <c r="BC79" s="38">
        <v>142.34065765699995</v>
      </c>
      <c r="BD79" s="38">
        <v>166.48500058400009</v>
      </c>
      <c r="BE79" s="38">
        <v>240.51721128200006</v>
      </c>
      <c r="BF79" s="38">
        <v>99.221946491999915</v>
      </c>
      <c r="BG79" s="38">
        <v>229.74718761300005</v>
      </c>
      <c r="BH79" s="38">
        <v>231.41711748099999</v>
      </c>
      <c r="BI79" s="38">
        <v>-308.6700243409997</v>
      </c>
      <c r="BJ79" s="38">
        <v>423.27529287699997</v>
      </c>
      <c r="BK79" s="38">
        <v>330.12778941600004</v>
      </c>
      <c r="BL79" s="38">
        <v>145.12072089899982</v>
      </c>
      <c r="BM79" s="38">
        <v>247.12763512499987</v>
      </c>
      <c r="BN79" s="38">
        <v>510.64587886200025</v>
      </c>
      <c r="BO79" s="38">
        <v>225.14000813699988</v>
      </c>
      <c r="BP79" s="38">
        <v>277.65842344099997</v>
      </c>
      <c r="BQ79" s="38">
        <v>267.96440847899999</v>
      </c>
      <c r="BR79" s="38">
        <v>306.62360301100011</v>
      </c>
      <c r="BS79" s="38">
        <v>218.15571879499998</v>
      </c>
      <c r="BT79" s="38">
        <v>386.76939145500012</v>
      </c>
      <c r="BU79" s="38">
        <v>-299.31921091099957</v>
      </c>
      <c r="BV79" s="38">
        <v>295.94314998599998</v>
      </c>
      <c r="BW79" s="38">
        <v>190.24283532200002</v>
      </c>
      <c r="BX79" s="38">
        <v>74.171681642000067</v>
      </c>
      <c r="BY79" s="38">
        <v>483.61956821800027</v>
      </c>
      <c r="BZ79" s="38">
        <v>285.16422073299975</v>
      </c>
      <c r="CA79" s="38">
        <v>87.13152245900028</v>
      </c>
      <c r="CB79" s="38">
        <v>391.73311627100009</v>
      </c>
      <c r="CC79" s="38">
        <v>170.48213709899983</v>
      </c>
      <c r="CD79" s="38">
        <v>246.95385365599986</v>
      </c>
      <c r="CE79" s="38">
        <v>90.534499136999898</v>
      </c>
      <c r="CF79" s="38">
        <v>405.53780196699984</v>
      </c>
      <c r="CG79" s="38">
        <v>-552.67914441400012</v>
      </c>
      <c r="CH79" s="38">
        <v>331.99148890499998</v>
      </c>
      <c r="CI79" s="38">
        <v>317.36215711599993</v>
      </c>
      <c r="CJ79" s="38">
        <v>143.28812450500004</v>
      </c>
      <c r="CK79" s="38">
        <v>324.10959655500005</v>
      </c>
      <c r="CL79" s="38">
        <v>631.60986663600022</v>
      </c>
      <c r="CM79" s="38">
        <v>214.55235605800021</v>
      </c>
      <c r="CN79" s="38">
        <v>382.07143752999968</v>
      </c>
      <c r="CO79" s="38">
        <v>205.00264848300003</v>
      </c>
      <c r="CP79" s="38">
        <v>396.75728879599967</v>
      </c>
      <c r="CQ79" s="38">
        <v>406.67829421900046</v>
      </c>
      <c r="CR79" s="38">
        <v>467.14695049699981</v>
      </c>
      <c r="CS79" s="38">
        <v>-302.95112069000015</v>
      </c>
      <c r="CT79" s="38">
        <v>506.11849961500002</v>
      </c>
      <c r="CU79" s="38">
        <v>466.46891552900001</v>
      </c>
      <c r="CV79" s="38">
        <v>132.03724922999959</v>
      </c>
      <c r="CW79" s="38">
        <v>341.48343478499964</v>
      </c>
      <c r="CX79" s="38">
        <v>567.93862318499941</v>
      </c>
      <c r="CY79" s="38">
        <v>206.96477427000013</v>
      </c>
      <c r="CZ79" s="38">
        <v>608.30929458000037</v>
      </c>
      <c r="DA79" s="38">
        <v>67.671184710999796</v>
      </c>
      <c r="DB79" s="38">
        <v>475.27920038699972</v>
      </c>
      <c r="DC79" s="38">
        <v>565.34436728100013</v>
      </c>
      <c r="DD79" s="38">
        <v>516.19066104699937</v>
      </c>
      <c r="DE79" s="38">
        <v>-945.80242889099964</v>
      </c>
      <c r="DF79" s="38">
        <v>583.37352637399988</v>
      </c>
      <c r="DG79" s="38">
        <v>29.429151596000338</v>
      </c>
      <c r="DH79" s="38">
        <v>-22.214511838000135</v>
      </c>
      <c r="DI79" s="38">
        <v>115.08397381299983</v>
      </c>
      <c r="DJ79" s="38">
        <v>463.93035124300036</v>
      </c>
      <c r="DK79" s="38">
        <v>58.065598736999846</v>
      </c>
      <c r="DL79" s="38">
        <v>365.90675733699982</v>
      </c>
      <c r="DM79" s="38">
        <v>104.06661209100048</v>
      </c>
      <c r="DN79" s="38">
        <v>518.95510895400002</v>
      </c>
      <c r="DO79" s="38">
        <v>31.415991636999479</v>
      </c>
      <c r="DP79" s="38">
        <v>-191.41606942299995</v>
      </c>
      <c r="DQ79" s="38">
        <v>-988.87738257000024</v>
      </c>
      <c r="DR79" s="38">
        <v>102.57712015999959</v>
      </c>
      <c r="DS79" s="38">
        <v>-257.08448427099961</v>
      </c>
      <c r="DT79" s="38">
        <v>-0.80667762199959725</v>
      </c>
      <c r="DU79" s="38">
        <v>370.98387478099994</v>
      </c>
      <c r="DV79" s="38">
        <v>374.40193664700041</v>
      </c>
      <c r="DW79" s="38">
        <v>49.67342824599973</v>
      </c>
      <c r="DX79" s="38">
        <v>330.09039623399963</v>
      </c>
      <c r="DY79" s="38">
        <v>77.163886823000212</v>
      </c>
      <c r="DZ79" s="38">
        <v>293.94800097600023</v>
      </c>
      <c r="EA79" s="38">
        <v>121.65505538399998</v>
      </c>
      <c r="EB79" s="38">
        <v>345.97518880900043</v>
      </c>
      <c r="EC79" s="38">
        <v>-994.78615017899892</v>
      </c>
      <c r="ED79" s="38">
        <v>329.93802272400012</v>
      </c>
      <c r="EE79" s="38">
        <v>66.92211654699986</v>
      </c>
      <c r="EF79" s="38">
        <v>-54.107020741000042</v>
      </c>
      <c r="EG79" s="38">
        <v>296.45134869300023</v>
      </c>
      <c r="EH79" s="38">
        <v>969.44717680099961</v>
      </c>
      <c r="EI79" s="38">
        <v>-234.42189471100028</v>
      </c>
      <c r="EJ79" s="38">
        <v>403.80591832899995</v>
      </c>
      <c r="EK79" s="38">
        <v>-218.40160719999972</v>
      </c>
      <c r="EL79" s="38">
        <v>460.25758444999974</v>
      </c>
      <c r="EM79" s="38">
        <v>196.50665855899979</v>
      </c>
      <c r="EN79" s="38">
        <v>100.35363923799991</v>
      </c>
      <c r="EO79" s="38">
        <v>-554.51774119500033</v>
      </c>
      <c r="EP79" s="38">
        <v>287.00897850399997</v>
      </c>
      <c r="EQ79" s="38">
        <v>-100.66280767300009</v>
      </c>
      <c r="ER79" s="38">
        <v>-76.270327599000211</v>
      </c>
      <c r="ES79" s="38">
        <v>296.31061754100051</v>
      </c>
      <c r="ET79" s="38">
        <v>631.79785725100032</v>
      </c>
      <c r="EU79" s="38">
        <v>66.76290568100012</v>
      </c>
      <c r="EV79" s="38">
        <v>-100.53875845200082</v>
      </c>
      <c r="EW79" s="38">
        <v>-216.02343204900012</v>
      </c>
      <c r="EX79" s="38">
        <v>142.94159712300007</v>
      </c>
      <c r="EY79" s="38">
        <v>208.87271266400012</v>
      </c>
      <c r="EZ79" s="38">
        <v>394.88062287999992</v>
      </c>
      <c r="FA79" s="38">
        <v>-309.01248786900078</v>
      </c>
      <c r="FB79" s="38">
        <v>139.86193582100009</v>
      </c>
      <c r="FC79" s="38">
        <v>85.947008761000234</v>
      </c>
      <c r="FD79" s="38">
        <v>-133.58218254100029</v>
      </c>
      <c r="FE79" s="38">
        <v>380.41137965999997</v>
      </c>
      <c r="FF79" s="38">
        <v>414.21880278400022</v>
      </c>
      <c r="FG79" s="38">
        <v>104.82294602500019</v>
      </c>
      <c r="FH79" s="38">
        <v>14.376618457999939</v>
      </c>
      <c r="FI79" s="38">
        <v>588.67994322100026</v>
      </c>
      <c r="FJ79" s="38">
        <v>472.34653144599997</v>
      </c>
      <c r="FK79" s="38">
        <v>18.562269131999983</v>
      </c>
      <c r="FL79" s="38">
        <v>742.6426739889996</v>
      </c>
      <c r="FM79" s="38">
        <v>-540.45582404799961</v>
      </c>
      <c r="FN79" s="38">
        <v>-81.851718984000854</v>
      </c>
      <c r="FO79" s="38">
        <v>219.8914036499998</v>
      </c>
      <c r="FP79" s="38">
        <v>219.76033203099996</v>
      </c>
      <c r="FQ79" s="38">
        <v>139.70252201099993</v>
      </c>
      <c r="FR79" s="38">
        <v>643.32468930300001</v>
      </c>
      <c r="FS79" s="38">
        <v>163.69451245000027</v>
      </c>
      <c r="FT79" s="38">
        <v>453.01621774999967</v>
      </c>
      <c r="FU79" s="38">
        <v>374.45028392499989</v>
      </c>
      <c r="FV79" s="38">
        <v>648.97949154700063</v>
      </c>
      <c r="FW79" s="38">
        <v>61.323535758000617</v>
      </c>
      <c r="FX79" s="38">
        <v>527.38668639400021</v>
      </c>
      <c r="FY79" s="38">
        <v>-419.09478021900077</v>
      </c>
      <c r="FZ79" s="38">
        <v>545.52885907999985</v>
      </c>
      <c r="GA79" s="38">
        <v>-652.70116340100003</v>
      </c>
      <c r="GB79" s="8">
        <v>-175.57707256699996</v>
      </c>
      <c r="GC79" s="8">
        <v>694.74869161900006</v>
      </c>
      <c r="GD79" s="8">
        <v>588.61229293999986</v>
      </c>
      <c r="GE79" s="8">
        <v>94.003783499999827</v>
      </c>
      <c r="GF79" s="8">
        <v>536.04134802499993</v>
      </c>
      <c r="GG79" s="8">
        <v>116.43722480999986</v>
      </c>
      <c r="GH79" s="8">
        <v>492.47524791100068</v>
      </c>
      <c r="GI79" s="8">
        <v>134.84068619100026</v>
      </c>
      <c r="GJ79" s="8">
        <v>572.79424906399981</v>
      </c>
      <c r="GK79" s="8">
        <v>-1236.3779753469998</v>
      </c>
      <c r="GL79" s="9">
        <v>501.90282405899961</v>
      </c>
      <c r="GM79" s="9">
        <v>19.828800564000176</v>
      </c>
      <c r="GN79" s="9">
        <v>-356.8574746739996</v>
      </c>
      <c r="GO79" s="9">
        <v>423.53369032599994</v>
      </c>
      <c r="GP79" s="9">
        <v>181.43697513400048</v>
      </c>
      <c r="GQ79" s="9">
        <v>21.427129755999886</v>
      </c>
      <c r="GR79" s="9">
        <v>409.59291056300071</v>
      </c>
      <c r="GS79" s="9">
        <v>-256.80335794400116</v>
      </c>
      <c r="GT79" s="9">
        <v>193.90973091399974</v>
      </c>
      <c r="GU79" s="9">
        <v>183.07059525400064</v>
      </c>
      <c r="GV79" s="9">
        <v>429.53960034699958</v>
      </c>
      <c r="GW79" s="9">
        <v>-1446.6084338290002</v>
      </c>
      <c r="GX79" s="9">
        <v>122.85454824699991</v>
      </c>
      <c r="GY79" s="9">
        <v>93.400280959000611</v>
      </c>
      <c r="GZ79" s="9">
        <v>-496.41882633700016</v>
      </c>
      <c r="HA79" s="9">
        <v>-1734.4812734090006</v>
      </c>
      <c r="HB79" s="9">
        <v>-664.74275077000038</v>
      </c>
      <c r="HC79" s="9">
        <v>-214.5499046409991</v>
      </c>
      <c r="HD79" s="9">
        <v>-281.75433703399949</v>
      </c>
    </row>
    <row r="80" spans="1:212" ht="7.5" customHeight="1" x14ac:dyDescent="0.25">
      <c r="A80" s="22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34"/>
      <c r="EL80" s="34"/>
      <c r="EM80" s="34"/>
      <c r="EN80" s="34"/>
      <c r="EO80" s="34"/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  <c r="FE80" s="34"/>
      <c r="FF80" s="34"/>
      <c r="FG80" s="34"/>
      <c r="FH80" s="34"/>
      <c r="FI80" s="34"/>
      <c r="FJ80" s="34"/>
      <c r="FK80" s="34"/>
      <c r="FL80" s="34"/>
      <c r="FM80" s="34"/>
      <c r="FN80" s="34"/>
      <c r="FO80" s="34"/>
      <c r="FP80" s="34"/>
      <c r="FQ80" s="34"/>
      <c r="FR80" s="34"/>
      <c r="FS80" s="34"/>
      <c r="FT80" s="34"/>
      <c r="FU80" s="34"/>
      <c r="FV80" s="34"/>
      <c r="FW80" s="34"/>
      <c r="FX80" s="34"/>
      <c r="FY80" s="34"/>
      <c r="FZ80" s="34"/>
      <c r="GA80" s="34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9"/>
      <c r="GM80" s="9"/>
      <c r="GN80" s="9"/>
      <c r="GO80" s="9"/>
      <c r="GP80" s="9"/>
      <c r="GQ80" s="9"/>
      <c r="GR80" s="9"/>
      <c r="GS80" s="9"/>
      <c r="GT80" s="9"/>
      <c r="GU80" s="9"/>
      <c r="GV80" s="9"/>
      <c r="GW80" s="9"/>
      <c r="GX80" s="9"/>
      <c r="GY80" s="9"/>
      <c r="GZ80" s="9"/>
      <c r="HA80" s="9"/>
      <c r="HB80" s="9"/>
      <c r="HC80" s="9"/>
      <c r="HD80" s="9"/>
    </row>
    <row r="81" spans="1:212" s="12" customFormat="1" ht="6.75" customHeight="1" x14ac:dyDescent="0.25">
      <c r="A81" s="39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0"/>
      <c r="DY81" s="40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40"/>
      <c r="EL81" s="40"/>
      <c r="EM81" s="40"/>
      <c r="EN81" s="40"/>
      <c r="EO81" s="40"/>
      <c r="EP81" s="40"/>
      <c r="EQ81" s="40"/>
      <c r="ER81" s="40"/>
      <c r="ES81" s="40"/>
      <c r="ET81" s="40"/>
      <c r="EU81" s="40"/>
      <c r="EV81" s="40"/>
      <c r="EW81" s="40"/>
      <c r="EX81" s="40"/>
      <c r="EY81" s="40"/>
      <c r="EZ81" s="40"/>
      <c r="FA81" s="40"/>
      <c r="FB81" s="40"/>
      <c r="FC81" s="40"/>
      <c r="FD81" s="40"/>
      <c r="FE81" s="40"/>
      <c r="FF81" s="40"/>
      <c r="FG81" s="40"/>
      <c r="FH81" s="40"/>
      <c r="FI81" s="40"/>
      <c r="FJ81" s="40"/>
      <c r="FK81" s="40"/>
      <c r="FL81" s="40"/>
      <c r="FM81" s="40"/>
      <c r="FN81" s="40"/>
      <c r="FO81" s="40"/>
      <c r="FP81" s="40"/>
      <c r="FQ81" s="40"/>
      <c r="FR81" s="40"/>
      <c r="FS81" s="40"/>
      <c r="FT81" s="40"/>
      <c r="FU81" s="40"/>
      <c r="FV81" s="40"/>
      <c r="FW81" s="40"/>
      <c r="FX81" s="40"/>
      <c r="FY81" s="40"/>
      <c r="FZ81" s="40"/>
      <c r="GA81" s="40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9"/>
      <c r="GM81" s="9"/>
      <c r="GN81" s="9"/>
      <c r="GO81" s="9"/>
      <c r="GP81" s="9"/>
      <c r="GQ81" s="9"/>
      <c r="GR81" s="9"/>
      <c r="GS81" s="9"/>
      <c r="GT81" s="9"/>
      <c r="GU81" s="9"/>
      <c r="GV81" s="9"/>
      <c r="GW81" s="9"/>
      <c r="GX81" s="9"/>
      <c r="GY81" s="9"/>
      <c r="GZ81" s="9"/>
      <c r="HA81" s="9"/>
      <c r="HB81" s="9"/>
      <c r="HC81" s="9"/>
      <c r="HD81" s="9"/>
    </row>
    <row r="82" spans="1:212" s="18" customFormat="1" ht="14.25" x14ac:dyDescent="0.2">
      <c r="A82" s="12" t="s">
        <v>58</v>
      </c>
      <c r="B82" s="13">
        <v>25.762257559999998</v>
      </c>
      <c r="C82" s="13">
        <v>22.020817347999998</v>
      </c>
      <c r="D82" s="13">
        <v>52.647348098000002</v>
      </c>
      <c r="E82" s="13">
        <v>82.581996313999994</v>
      </c>
      <c r="F82" s="13">
        <v>86.711182594000007</v>
      </c>
      <c r="G82" s="13">
        <v>102.51793323</v>
      </c>
      <c r="H82" s="13">
        <v>82.56241722499999</v>
      </c>
      <c r="I82" s="13">
        <v>76.230442921999995</v>
      </c>
      <c r="J82" s="13">
        <v>92.479634864000005</v>
      </c>
      <c r="K82" s="13">
        <v>87.845204384000013</v>
      </c>
      <c r="L82" s="13">
        <v>145.64577971900002</v>
      </c>
      <c r="M82" s="13">
        <v>257.67363286199998</v>
      </c>
      <c r="N82" s="13">
        <v>0.91441225199999998</v>
      </c>
      <c r="O82" s="13">
        <v>18.582643844000003</v>
      </c>
      <c r="P82" s="13">
        <v>99.688232505000002</v>
      </c>
      <c r="Q82" s="13">
        <v>78.605806612999984</v>
      </c>
      <c r="R82" s="13">
        <v>83.450154077000008</v>
      </c>
      <c r="S82" s="13">
        <v>68.933521579000001</v>
      </c>
      <c r="T82" s="13">
        <v>90.933246396999991</v>
      </c>
      <c r="U82" s="13">
        <v>93.169307935999996</v>
      </c>
      <c r="V82" s="13">
        <v>75.838940563999998</v>
      </c>
      <c r="W82" s="13">
        <v>253.47726556100002</v>
      </c>
      <c r="X82" s="13">
        <v>220.77985035200001</v>
      </c>
      <c r="Y82" s="13">
        <v>304.497843999</v>
      </c>
      <c r="Z82" s="13">
        <v>30.764703222999998</v>
      </c>
      <c r="AA82" s="13">
        <v>30.007674707</v>
      </c>
      <c r="AB82" s="13">
        <v>79.038684711999991</v>
      </c>
      <c r="AC82" s="13">
        <v>67.601833455999994</v>
      </c>
      <c r="AD82" s="13">
        <v>92.035440808000004</v>
      </c>
      <c r="AE82" s="13">
        <v>97.766598755000018</v>
      </c>
      <c r="AF82" s="13">
        <v>129.728740303</v>
      </c>
      <c r="AG82" s="13">
        <v>132.63446139200002</v>
      </c>
      <c r="AH82" s="13">
        <v>98.209037800000004</v>
      </c>
      <c r="AI82" s="13">
        <v>98.620466428</v>
      </c>
      <c r="AJ82" s="13">
        <v>244.30488539699996</v>
      </c>
      <c r="AK82" s="13">
        <v>348.215785568</v>
      </c>
      <c r="AL82" s="13">
        <v>11.755874277999999</v>
      </c>
      <c r="AM82" s="13">
        <v>29.162966730999997</v>
      </c>
      <c r="AN82" s="13">
        <v>162.735234835</v>
      </c>
      <c r="AO82" s="13">
        <v>78.689051735000007</v>
      </c>
      <c r="AP82" s="13">
        <v>115.10552462699999</v>
      </c>
      <c r="AQ82" s="13">
        <v>149.47943605600003</v>
      </c>
      <c r="AR82" s="13">
        <v>91.870387643000001</v>
      </c>
      <c r="AS82" s="13">
        <v>114.60547796100001</v>
      </c>
      <c r="AT82" s="13">
        <v>123.274417554</v>
      </c>
      <c r="AU82" s="13">
        <v>155.807526182</v>
      </c>
      <c r="AV82" s="13">
        <v>197.40265225100001</v>
      </c>
      <c r="AW82" s="13">
        <v>348.85451118799995</v>
      </c>
      <c r="AX82" s="13">
        <v>84.449454943000006</v>
      </c>
      <c r="AY82" s="13">
        <v>16.131228775</v>
      </c>
      <c r="AZ82" s="13">
        <v>88.820084886000004</v>
      </c>
      <c r="BA82" s="13">
        <v>80.073086495999988</v>
      </c>
      <c r="BB82" s="13">
        <v>141.924057713</v>
      </c>
      <c r="BC82" s="13">
        <v>88.465620295999997</v>
      </c>
      <c r="BD82" s="13">
        <v>113.70690855399999</v>
      </c>
      <c r="BE82" s="13">
        <v>128.139256053</v>
      </c>
      <c r="BF82" s="13">
        <v>140.114679951</v>
      </c>
      <c r="BG82" s="13">
        <v>131.00804793500001</v>
      </c>
      <c r="BH82" s="13">
        <v>166.76740225399999</v>
      </c>
      <c r="BI82" s="13">
        <v>348.00036732199999</v>
      </c>
      <c r="BJ82" s="13">
        <v>23.030523555999999</v>
      </c>
      <c r="BK82" s="13">
        <v>31.266086548999997</v>
      </c>
      <c r="BL82" s="13">
        <v>53.593922126999999</v>
      </c>
      <c r="BM82" s="13">
        <v>100.10283615999998</v>
      </c>
      <c r="BN82" s="13">
        <v>128.320563443</v>
      </c>
      <c r="BO82" s="13">
        <v>76.133217696000017</v>
      </c>
      <c r="BP82" s="13">
        <v>141.69952347999998</v>
      </c>
      <c r="BQ82" s="13">
        <v>109.06892762299998</v>
      </c>
      <c r="BR82" s="13">
        <v>53.162851089</v>
      </c>
      <c r="BS82" s="13">
        <v>85.901997723000008</v>
      </c>
      <c r="BT82" s="13">
        <v>161.28281733100005</v>
      </c>
      <c r="BU82" s="13">
        <v>283.39011580400006</v>
      </c>
      <c r="BV82" s="13">
        <v>2.4334052349999995</v>
      </c>
      <c r="BW82" s="13">
        <v>39.361891436999997</v>
      </c>
      <c r="BX82" s="13">
        <v>158.92890780900001</v>
      </c>
      <c r="BY82" s="13">
        <v>116.13020943800002</v>
      </c>
      <c r="BZ82" s="13">
        <v>127.62713335800001</v>
      </c>
      <c r="CA82" s="13">
        <v>129.024681614</v>
      </c>
      <c r="CB82" s="13">
        <v>117.24399944999999</v>
      </c>
      <c r="CC82" s="13">
        <v>179.89636810000002</v>
      </c>
      <c r="CD82" s="13">
        <v>276.42658779599998</v>
      </c>
      <c r="CE82" s="13">
        <v>222.670541262</v>
      </c>
      <c r="CF82" s="13">
        <v>220.98430591399998</v>
      </c>
      <c r="CG82" s="13">
        <v>484.29171089399995</v>
      </c>
      <c r="CH82" s="13">
        <v>26.404467097999998</v>
      </c>
      <c r="CI82" s="13">
        <v>160.07253134299998</v>
      </c>
      <c r="CJ82" s="13">
        <v>93.985145602999992</v>
      </c>
      <c r="CK82" s="13">
        <v>129.139390975</v>
      </c>
      <c r="CL82" s="13">
        <v>139.663017612</v>
      </c>
      <c r="CM82" s="13">
        <v>146.85220017099999</v>
      </c>
      <c r="CN82" s="13">
        <v>117.58548041299998</v>
      </c>
      <c r="CO82" s="13">
        <v>165.840449124</v>
      </c>
      <c r="CP82" s="13">
        <v>192.467079993</v>
      </c>
      <c r="CQ82" s="13">
        <v>202.73093912600004</v>
      </c>
      <c r="CR82" s="13">
        <v>283.63779865899994</v>
      </c>
      <c r="CS82" s="13">
        <v>608.14461881000011</v>
      </c>
      <c r="CT82" s="13">
        <v>38.999830975999998</v>
      </c>
      <c r="CU82" s="13">
        <v>88.52373468799999</v>
      </c>
      <c r="CV82" s="13">
        <v>151.87738189800001</v>
      </c>
      <c r="CW82" s="13">
        <v>112.804719017</v>
      </c>
      <c r="CX82" s="13">
        <v>221.02686007799997</v>
      </c>
      <c r="CY82" s="13">
        <v>104.63789867200001</v>
      </c>
      <c r="CZ82" s="13">
        <v>124.68399351199999</v>
      </c>
      <c r="DA82" s="13">
        <v>159.22681224999999</v>
      </c>
      <c r="DB82" s="13">
        <v>159.86334444100001</v>
      </c>
      <c r="DC82" s="13">
        <v>214.47531162999999</v>
      </c>
      <c r="DD82" s="13">
        <v>341.19722061900001</v>
      </c>
      <c r="DE82" s="13">
        <v>736.63733869899988</v>
      </c>
      <c r="DF82" s="13">
        <v>27.989961966999999</v>
      </c>
      <c r="DG82" s="13">
        <v>57.612822135000002</v>
      </c>
      <c r="DH82" s="13">
        <v>168.07183158500001</v>
      </c>
      <c r="DI82" s="13">
        <v>193.54750977899999</v>
      </c>
      <c r="DJ82" s="13">
        <v>161.72192180099998</v>
      </c>
      <c r="DK82" s="13">
        <v>143.86700422900003</v>
      </c>
      <c r="DL82" s="13">
        <v>244.86899949600001</v>
      </c>
      <c r="DM82" s="13">
        <v>226.32655082999995</v>
      </c>
      <c r="DN82" s="13">
        <v>179.081099765</v>
      </c>
      <c r="DO82" s="13">
        <v>154.06207348399997</v>
      </c>
      <c r="DP82" s="13">
        <v>643.89407579099986</v>
      </c>
      <c r="DQ82" s="13">
        <v>680.88847224800008</v>
      </c>
      <c r="DR82" s="13">
        <v>278.946520013</v>
      </c>
      <c r="DS82" s="13">
        <v>144.478443113</v>
      </c>
      <c r="DT82" s="13">
        <v>219.56495972499999</v>
      </c>
      <c r="DU82" s="13">
        <v>164.258968173</v>
      </c>
      <c r="DV82" s="13">
        <v>177.41678485099999</v>
      </c>
      <c r="DW82" s="13">
        <v>142.89120049100001</v>
      </c>
      <c r="DX82" s="13">
        <v>165.75939978100001</v>
      </c>
      <c r="DY82" s="13">
        <v>88.106290153000003</v>
      </c>
      <c r="DZ82" s="13">
        <v>214.94674549400003</v>
      </c>
      <c r="EA82" s="13">
        <v>266.29734855200007</v>
      </c>
      <c r="EB82" s="13">
        <v>360.14814794200004</v>
      </c>
      <c r="EC82" s="13">
        <v>700.27334742699986</v>
      </c>
      <c r="ED82" s="13">
        <v>52.945668927</v>
      </c>
      <c r="EE82" s="13">
        <v>56.095149533000011</v>
      </c>
      <c r="EF82" s="13">
        <v>213.93007477500004</v>
      </c>
      <c r="EG82" s="13">
        <v>194.105438556</v>
      </c>
      <c r="EH82" s="13">
        <v>272.31311538200003</v>
      </c>
      <c r="EI82" s="13">
        <v>165.87081996500001</v>
      </c>
      <c r="EJ82" s="13">
        <v>323.142243173</v>
      </c>
      <c r="EK82" s="13">
        <v>237.58214705699999</v>
      </c>
      <c r="EL82" s="13">
        <v>292.72380044300002</v>
      </c>
      <c r="EM82" s="13">
        <v>285.59587469899992</v>
      </c>
      <c r="EN82" s="13">
        <v>368.66737337100011</v>
      </c>
      <c r="EO82" s="13">
        <v>830.67995415299993</v>
      </c>
      <c r="EP82" s="13">
        <v>69.263806791999997</v>
      </c>
      <c r="EQ82" s="13">
        <v>263.99010063399999</v>
      </c>
      <c r="ER82" s="13">
        <v>232.00552916699996</v>
      </c>
      <c r="ES82" s="13">
        <v>268.16568078800003</v>
      </c>
      <c r="ET82" s="13">
        <v>247.42930285400001</v>
      </c>
      <c r="EU82" s="13">
        <v>223.67106257899999</v>
      </c>
      <c r="EV82" s="13">
        <v>286.77915658799998</v>
      </c>
      <c r="EW82" s="13">
        <v>311.42469313400005</v>
      </c>
      <c r="EX82" s="13">
        <v>383.59698211199998</v>
      </c>
      <c r="EY82" s="13">
        <v>424.79687040800002</v>
      </c>
      <c r="EZ82" s="13">
        <v>377.28028096799994</v>
      </c>
      <c r="FA82" s="13">
        <v>660.59117247099994</v>
      </c>
      <c r="FB82" s="13">
        <v>36.879908792000002</v>
      </c>
      <c r="FC82" s="13">
        <v>214.13003094599998</v>
      </c>
      <c r="FD82" s="13">
        <v>290.12791172599998</v>
      </c>
      <c r="FE82" s="13">
        <v>280.27132817200004</v>
      </c>
      <c r="FF82" s="13">
        <v>470.21550394600007</v>
      </c>
      <c r="FG82" s="13">
        <v>393.31358946200004</v>
      </c>
      <c r="FH82" s="13">
        <v>408.60933009700005</v>
      </c>
      <c r="FI82" s="13">
        <v>419.098312652</v>
      </c>
      <c r="FJ82" s="13">
        <v>365.21336429000002</v>
      </c>
      <c r="FK82" s="13">
        <v>565.45216403699999</v>
      </c>
      <c r="FL82" s="13">
        <v>409.467713178</v>
      </c>
      <c r="FM82" s="13">
        <v>650.00079126600008</v>
      </c>
      <c r="FN82" s="13">
        <v>379.26472738599995</v>
      </c>
      <c r="FO82" s="13">
        <v>246.33501989299995</v>
      </c>
      <c r="FP82" s="13">
        <v>470.49105823799999</v>
      </c>
      <c r="FQ82" s="13">
        <v>387.09788963800003</v>
      </c>
      <c r="FR82" s="13">
        <v>466.57395322099995</v>
      </c>
      <c r="FS82" s="13">
        <v>320.16735707700002</v>
      </c>
      <c r="FT82" s="13">
        <v>290.9375354309999</v>
      </c>
      <c r="FU82" s="13">
        <v>545.35820514000011</v>
      </c>
      <c r="FV82" s="13">
        <v>431.28850184600003</v>
      </c>
      <c r="FW82" s="13">
        <v>471.32988618500008</v>
      </c>
      <c r="FX82" s="13">
        <v>513.36542878599982</v>
      </c>
      <c r="FY82" s="13">
        <v>816.36754835000011</v>
      </c>
      <c r="FZ82" s="13">
        <v>174.05071023900004</v>
      </c>
      <c r="GA82" s="13">
        <v>134.95338517799999</v>
      </c>
      <c r="GB82" s="8">
        <v>300.97126853200001</v>
      </c>
      <c r="GC82" s="8">
        <v>598.79386945299996</v>
      </c>
      <c r="GD82" s="8">
        <v>463.10688289599995</v>
      </c>
      <c r="GE82" s="8">
        <v>371.55746987300012</v>
      </c>
      <c r="GF82" s="8">
        <v>482.12541103400002</v>
      </c>
      <c r="GG82" s="8">
        <v>315.215678938</v>
      </c>
      <c r="GH82" s="8">
        <v>230.88242492200001</v>
      </c>
      <c r="GI82" s="8">
        <v>323.48479920800003</v>
      </c>
      <c r="GJ82" s="8">
        <v>445.48065582699996</v>
      </c>
      <c r="GK82" s="8">
        <v>847.364984703</v>
      </c>
      <c r="GL82" s="9">
        <v>114.883261511</v>
      </c>
      <c r="GM82" s="9">
        <v>202.16999960299998</v>
      </c>
      <c r="GN82" s="9">
        <v>570.4408570789999</v>
      </c>
      <c r="GO82" s="9">
        <v>403.61013225199997</v>
      </c>
      <c r="GP82" s="9">
        <v>480.88729044500002</v>
      </c>
      <c r="GQ82" s="9">
        <v>455.52925106500004</v>
      </c>
      <c r="GR82" s="9">
        <v>518.73203081999998</v>
      </c>
      <c r="GS82" s="9">
        <v>759.36310671900014</v>
      </c>
      <c r="GT82" s="9">
        <v>650.6027399840001</v>
      </c>
      <c r="GU82" s="9">
        <v>715.12154176800004</v>
      </c>
      <c r="GV82" s="9">
        <v>981.99210945300013</v>
      </c>
      <c r="GW82" s="9">
        <v>1101.3372796540002</v>
      </c>
      <c r="GX82" s="9">
        <v>192.15273772799995</v>
      </c>
      <c r="GY82" s="9">
        <v>329.84726874999996</v>
      </c>
      <c r="GZ82" s="9">
        <v>746.99409613399973</v>
      </c>
      <c r="HA82" s="9">
        <v>625.24383709500023</v>
      </c>
      <c r="HB82" s="9">
        <v>533.10587041300005</v>
      </c>
      <c r="HC82" s="9">
        <v>634.01283350099993</v>
      </c>
      <c r="HD82" s="9">
        <v>412.57722095000003</v>
      </c>
    </row>
    <row r="83" spans="1:212" x14ac:dyDescent="0.25">
      <c r="A83" s="15" t="s">
        <v>59</v>
      </c>
      <c r="B83" s="1">
        <v>25.762257559999998</v>
      </c>
      <c r="C83" s="1">
        <v>22.002337347999998</v>
      </c>
      <c r="D83" s="1">
        <v>52.267360598000003</v>
      </c>
      <c r="E83" s="1">
        <v>82.152754563999991</v>
      </c>
      <c r="F83" s="1">
        <v>86.66804543100001</v>
      </c>
      <c r="G83" s="1">
        <v>102.51793323</v>
      </c>
      <c r="H83" s="1">
        <v>82.219875189999996</v>
      </c>
      <c r="I83" s="1">
        <v>75.933300922000001</v>
      </c>
      <c r="J83" s="1">
        <v>92.46263986400001</v>
      </c>
      <c r="K83" s="1">
        <v>86.362544384000017</v>
      </c>
      <c r="L83" s="1">
        <v>145.39139971900002</v>
      </c>
      <c r="M83" s="1">
        <v>257.389265862</v>
      </c>
      <c r="N83" s="1">
        <v>0.91441225199999998</v>
      </c>
      <c r="O83" s="1">
        <v>17.982643844000002</v>
      </c>
      <c r="P83" s="1">
        <v>98.623232505000004</v>
      </c>
      <c r="Q83" s="1">
        <v>78.305806612999987</v>
      </c>
      <c r="R83" s="1">
        <v>83.228755073000002</v>
      </c>
      <c r="S83" s="1">
        <v>68.933521579000001</v>
      </c>
      <c r="T83" s="1">
        <v>89.717997396999991</v>
      </c>
      <c r="U83" s="1">
        <v>93.169307935999996</v>
      </c>
      <c r="V83" s="1">
        <v>75.826003486000005</v>
      </c>
      <c r="W83" s="1">
        <v>250.97726556100002</v>
      </c>
      <c r="X83" s="1">
        <v>220.14937265200001</v>
      </c>
      <c r="Y83" s="1">
        <v>304.23869399900002</v>
      </c>
      <c r="Z83" s="1">
        <v>30.764703222999998</v>
      </c>
      <c r="AA83" s="1">
        <v>30.007674707</v>
      </c>
      <c r="AB83" s="1">
        <v>79.038684711999991</v>
      </c>
      <c r="AC83" s="1">
        <v>67.601833455999994</v>
      </c>
      <c r="AD83" s="1">
        <v>90.105566805999999</v>
      </c>
      <c r="AE83" s="1">
        <v>96.737113420000014</v>
      </c>
      <c r="AF83" s="1">
        <v>129.27874030300001</v>
      </c>
      <c r="AG83" s="1">
        <v>131.88065080200002</v>
      </c>
      <c r="AH83" s="1">
        <v>97.4938784</v>
      </c>
      <c r="AI83" s="1">
        <v>97.902975120999997</v>
      </c>
      <c r="AJ83" s="1">
        <v>241.21482188099998</v>
      </c>
      <c r="AK83" s="1">
        <v>337.27690850900001</v>
      </c>
      <c r="AL83" s="1">
        <v>10.555874277999999</v>
      </c>
      <c r="AM83" s="1">
        <v>27.378966730999998</v>
      </c>
      <c r="AN83" s="1">
        <v>162.17223483500001</v>
      </c>
      <c r="AO83" s="1">
        <v>77.989051735000004</v>
      </c>
      <c r="AP83" s="1">
        <v>114.670859287</v>
      </c>
      <c r="AQ83" s="1">
        <v>148.72558605600003</v>
      </c>
      <c r="AR83" s="1">
        <v>91.460498943000005</v>
      </c>
      <c r="AS83" s="1">
        <v>113.900181961</v>
      </c>
      <c r="AT83" s="1">
        <v>123.33995045399999</v>
      </c>
      <c r="AU83" s="1">
        <v>155.807526182</v>
      </c>
      <c r="AV83" s="1">
        <v>190.443767525</v>
      </c>
      <c r="AW83" s="1">
        <v>336.85047924999992</v>
      </c>
      <c r="AX83" s="1">
        <v>84.449454943000006</v>
      </c>
      <c r="AY83" s="1">
        <v>16.131228775</v>
      </c>
      <c r="AZ83" s="1">
        <v>86.120084886000001</v>
      </c>
      <c r="BA83" s="1">
        <v>77.63308649599999</v>
      </c>
      <c r="BB83" s="1">
        <v>137.96406422300001</v>
      </c>
      <c r="BC83" s="1">
        <v>87.395620503999993</v>
      </c>
      <c r="BD83" s="1">
        <v>112.636912162</v>
      </c>
      <c r="BE83" s="1">
        <v>112.16544385099999</v>
      </c>
      <c r="BF83" s="1">
        <v>132.190888226</v>
      </c>
      <c r="BG83" s="1">
        <v>126.123557467</v>
      </c>
      <c r="BH83" s="1">
        <v>165.760528134</v>
      </c>
      <c r="BI83" s="1">
        <v>301.49724188199997</v>
      </c>
      <c r="BJ83" s="1">
        <v>23.030523555999999</v>
      </c>
      <c r="BK83" s="1">
        <v>28.177886548999997</v>
      </c>
      <c r="BL83" s="1">
        <v>49.458922127000001</v>
      </c>
      <c r="BM83" s="1">
        <v>90.153426985999985</v>
      </c>
      <c r="BN83" s="1">
        <v>126.16302429699999</v>
      </c>
      <c r="BO83" s="1">
        <v>66.65602898500002</v>
      </c>
      <c r="BP83" s="1">
        <v>99.977040381999998</v>
      </c>
      <c r="BQ83" s="1">
        <v>106.47525762099998</v>
      </c>
      <c r="BR83" s="1">
        <v>52.223385765000003</v>
      </c>
      <c r="BS83" s="1">
        <v>87.188627942000011</v>
      </c>
      <c r="BT83" s="1">
        <v>161.28281733100005</v>
      </c>
      <c r="BU83" s="1">
        <v>264.40618251600006</v>
      </c>
      <c r="BV83" s="1">
        <v>2.4334052349999995</v>
      </c>
      <c r="BW83" s="1">
        <v>39.361891436999997</v>
      </c>
      <c r="BX83" s="1">
        <v>158.92890780900001</v>
      </c>
      <c r="BY83" s="1">
        <v>115.95848943800003</v>
      </c>
      <c r="BZ83" s="1">
        <v>127.60713335800001</v>
      </c>
      <c r="CA83" s="1">
        <v>129.010081614</v>
      </c>
      <c r="CB83" s="1">
        <v>117.24364557999999</v>
      </c>
      <c r="CC83" s="1">
        <v>179.78183750000002</v>
      </c>
      <c r="CD83" s="1">
        <v>275.06983009999999</v>
      </c>
      <c r="CE83" s="1">
        <v>222.665781262</v>
      </c>
      <c r="CF83" s="1">
        <v>217.18785767299997</v>
      </c>
      <c r="CG83" s="1">
        <v>471.18020032099997</v>
      </c>
      <c r="CH83" s="1">
        <v>26.404467097999998</v>
      </c>
      <c r="CI83" s="1">
        <v>160.07253134299998</v>
      </c>
      <c r="CJ83" s="1">
        <v>93.985145602999992</v>
      </c>
      <c r="CK83" s="1">
        <v>121.31678181899998</v>
      </c>
      <c r="CL83" s="1">
        <v>132.51804582400001</v>
      </c>
      <c r="CM83" s="1">
        <v>145.48265244999999</v>
      </c>
      <c r="CN83" s="1">
        <v>117.34912440799998</v>
      </c>
      <c r="CO83" s="1">
        <v>164.04387502400002</v>
      </c>
      <c r="CP83" s="1">
        <v>192.25946999300001</v>
      </c>
      <c r="CQ83" s="1">
        <v>198.50147553600004</v>
      </c>
      <c r="CR83" s="1">
        <v>280.50958801899992</v>
      </c>
      <c r="CS83" s="1">
        <v>601.48774832300012</v>
      </c>
      <c r="CT83" s="1">
        <v>38.999830975999998</v>
      </c>
      <c r="CU83" s="1">
        <v>88.52373468799999</v>
      </c>
      <c r="CV83" s="1">
        <v>151.87738189800001</v>
      </c>
      <c r="CW83" s="1">
        <v>112.804719017</v>
      </c>
      <c r="CX83" s="1">
        <v>209.86396783799998</v>
      </c>
      <c r="CY83" s="1">
        <v>99.844376190000006</v>
      </c>
      <c r="CZ83" s="1">
        <v>122.69755995099999</v>
      </c>
      <c r="DA83" s="1">
        <v>158.17696225</v>
      </c>
      <c r="DB83" s="1">
        <v>159.86334444100001</v>
      </c>
      <c r="DC83" s="1">
        <v>210.93911162999999</v>
      </c>
      <c r="DD83" s="1">
        <v>340.29838227700003</v>
      </c>
      <c r="DE83" s="1">
        <v>715.34015826899986</v>
      </c>
      <c r="DF83" s="1">
        <v>27.989961966999999</v>
      </c>
      <c r="DG83" s="1">
        <v>55.840026434999999</v>
      </c>
      <c r="DH83" s="1">
        <v>168.07183158500001</v>
      </c>
      <c r="DI83" s="1">
        <v>193.54750977899999</v>
      </c>
      <c r="DJ83" s="1">
        <v>161.55992180099997</v>
      </c>
      <c r="DK83" s="1">
        <v>142.48611322900004</v>
      </c>
      <c r="DL83" s="1">
        <v>241.336999496</v>
      </c>
      <c r="DM83" s="1">
        <v>225.55642982999996</v>
      </c>
      <c r="DN83" s="1">
        <v>171.475635385</v>
      </c>
      <c r="DO83" s="1">
        <v>154.13650886399998</v>
      </c>
      <c r="DP83" s="1">
        <v>632.27628020599991</v>
      </c>
      <c r="DQ83" s="1">
        <v>677.19282081800009</v>
      </c>
      <c r="DR83" s="1">
        <v>278.946520013</v>
      </c>
      <c r="DS83" s="1">
        <v>137.94995700999999</v>
      </c>
      <c r="DT83" s="1">
        <v>219.56495972499999</v>
      </c>
      <c r="DU83" s="1">
        <v>162.006314737</v>
      </c>
      <c r="DV83" s="1">
        <v>175.02207133499999</v>
      </c>
      <c r="DW83" s="1">
        <v>138.888926191</v>
      </c>
      <c r="DX83" s="1">
        <v>165.119943581</v>
      </c>
      <c r="DY83" s="1">
        <v>87.156295653000001</v>
      </c>
      <c r="DZ83" s="1">
        <v>211.42619591400003</v>
      </c>
      <c r="EA83" s="1">
        <v>264.69796202400005</v>
      </c>
      <c r="EB83" s="1">
        <v>358.41459278200006</v>
      </c>
      <c r="EC83" s="1">
        <v>698.37491342699991</v>
      </c>
      <c r="ED83" s="1">
        <v>52.945668927</v>
      </c>
      <c r="EE83" s="1">
        <v>56.095149533000011</v>
      </c>
      <c r="EF83" s="1">
        <v>205.67466253500004</v>
      </c>
      <c r="EG83" s="1">
        <v>189.85900907600001</v>
      </c>
      <c r="EH83" s="1">
        <v>269.57559719200003</v>
      </c>
      <c r="EI83" s="1">
        <v>165.00497676500001</v>
      </c>
      <c r="EJ83" s="1">
        <v>323.142243173</v>
      </c>
      <c r="EK83" s="1">
        <v>237.26014705699998</v>
      </c>
      <c r="EL83" s="1">
        <v>288.17996544300001</v>
      </c>
      <c r="EM83" s="1">
        <v>281.21866969899992</v>
      </c>
      <c r="EN83" s="1">
        <v>367.3113353710001</v>
      </c>
      <c r="EO83" s="1">
        <v>823.56689444299991</v>
      </c>
      <c r="EP83" s="1">
        <v>69.263806791999997</v>
      </c>
      <c r="EQ83" s="1">
        <v>262.49569363399996</v>
      </c>
      <c r="ER83" s="1">
        <v>231.12052916699997</v>
      </c>
      <c r="ES83" s="1">
        <v>268.15301178800001</v>
      </c>
      <c r="ET83" s="1">
        <v>247.42495885400001</v>
      </c>
      <c r="EU83" s="1">
        <v>222.983234219</v>
      </c>
      <c r="EV83" s="1">
        <v>283.35685658799997</v>
      </c>
      <c r="EW83" s="1">
        <v>309.21850813400005</v>
      </c>
      <c r="EX83" s="1">
        <v>383.59698211199998</v>
      </c>
      <c r="EY83" s="1">
        <v>422.25078150800005</v>
      </c>
      <c r="EZ83" s="1">
        <v>368.12410996799991</v>
      </c>
      <c r="FA83" s="1">
        <v>654.88523073199997</v>
      </c>
      <c r="FB83" s="1">
        <v>36.879908792000002</v>
      </c>
      <c r="FC83" s="1">
        <v>213.58961624799997</v>
      </c>
      <c r="FD83" s="1">
        <v>282.23193770999995</v>
      </c>
      <c r="FE83" s="1">
        <v>278.27646733200004</v>
      </c>
      <c r="FF83" s="1">
        <v>467.58613165400004</v>
      </c>
      <c r="FG83" s="1">
        <v>384.62001471700006</v>
      </c>
      <c r="FH83" s="1">
        <v>406.31616585100005</v>
      </c>
      <c r="FI83" s="1">
        <v>416.018964246</v>
      </c>
      <c r="FJ83" s="1">
        <v>360.55494450600003</v>
      </c>
      <c r="FK83" s="1">
        <v>564.43493971700002</v>
      </c>
      <c r="FL83" s="1">
        <v>408.88071525399999</v>
      </c>
      <c r="FM83" s="1">
        <v>642.51544618700007</v>
      </c>
      <c r="FN83" s="1">
        <v>377.38726643199993</v>
      </c>
      <c r="FO83" s="1">
        <v>246.04209094299995</v>
      </c>
      <c r="FP83" s="1">
        <v>462.29075959799997</v>
      </c>
      <c r="FQ83" s="1">
        <v>385.76112591000003</v>
      </c>
      <c r="FR83" s="1">
        <v>463.85366401099998</v>
      </c>
      <c r="FS83" s="1">
        <v>315.89029522100003</v>
      </c>
      <c r="FT83" s="1">
        <v>290.9375354309999</v>
      </c>
      <c r="FU83" s="1">
        <v>545.35317498000006</v>
      </c>
      <c r="FV83" s="1">
        <v>427.25114017100003</v>
      </c>
      <c r="FW83" s="1">
        <v>466.31516706200006</v>
      </c>
      <c r="FX83" s="1">
        <v>512.40090560999988</v>
      </c>
      <c r="FY83" s="1">
        <v>812.53227996900011</v>
      </c>
      <c r="FZ83" s="1">
        <v>163.28466318200003</v>
      </c>
      <c r="GA83" s="1">
        <v>130.31322017799999</v>
      </c>
      <c r="GB83" s="8">
        <v>297.894495947</v>
      </c>
      <c r="GC83" s="8">
        <v>593.655235737</v>
      </c>
      <c r="GD83" s="8">
        <v>462.35329207599995</v>
      </c>
      <c r="GE83" s="8">
        <v>370.01878830200013</v>
      </c>
      <c r="GF83" s="8">
        <v>481.223147294</v>
      </c>
      <c r="GG83" s="8">
        <v>312.68751395099997</v>
      </c>
      <c r="GH83" s="8">
        <v>229.49878952700001</v>
      </c>
      <c r="GI83" s="8">
        <v>323.13500120800001</v>
      </c>
      <c r="GJ83" s="8">
        <v>443.91570347599998</v>
      </c>
      <c r="GK83" s="8">
        <v>844.87622486300006</v>
      </c>
      <c r="GL83" s="9">
        <v>101.255398951</v>
      </c>
      <c r="GM83" s="9">
        <v>205.75383905699999</v>
      </c>
      <c r="GN83" s="9">
        <v>521.68786792699996</v>
      </c>
      <c r="GO83" s="9">
        <v>399.27938122399996</v>
      </c>
      <c r="GP83" s="9">
        <v>479.38074749899999</v>
      </c>
      <c r="GQ83" s="9">
        <v>412.238891927</v>
      </c>
      <c r="GR83" s="9">
        <v>517.50102718200003</v>
      </c>
      <c r="GS83" s="9">
        <v>652.1039243890001</v>
      </c>
      <c r="GT83" s="9">
        <v>594.02446244900011</v>
      </c>
      <c r="GU83" s="9">
        <v>712.83723709200001</v>
      </c>
      <c r="GV83" s="9">
        <v>482.47872591000009</v>
      </c>
      <c r="GW83" s="9">
        <v>962.9292404470001</v>
      </c>
      <c r="GX83" s="9">
        <v>184.45806172799996</v>
      </c>
      <c r="GY83" s="9">
        <v>323.66625989699997</v>
      </c>
      <c r="GZ83" s="9">
        <v>745.78827330299976</v>
      </c>
      <c r="HA83" s="9">
        <v>616.5801459180002</v>
      </c>
      <c r="HB83" s="9">
        <v>531.32989416200007</v>
      </c>
      <c r="HC83" s="9">
        <v>628.71745793999992</v>
      </c>
      <c r="HD83" s="9">
        <v>411.97029782300001</v>
      </c>
    </row>
    <row r="84" spans="1:212" x14ac:dyDescent="0.25">
      <c r="A84" s="15" t="s">
        <v>60</v>
      </c>
      <c r="B84" s="1">
        <v>0</v>
      </c>
      <c r="C84" s="1">
        <v>1.848E-2</v>
      </c>
      <c r="D84" s="1">
        <v>0.37998750000000003</v>
      </c>
      <c r="E84" s="1">
        <v>0.42924175000000003</v>
      </c>
      <c r="F84" s="1">
        <v>4.3137162999999999E-2</v>
      </c>
      <c r="G84" s="1">
        <v>0</v>
      </c>
      <c r="H84" s="1">
        <v>0.34254203500000002</v>
      </c>
      <c r="I84" s="1">
        <v>0.29714200000000002</v>
      </c>
      <c r="J84" s="1">
        <v>1.6995E-2</v>
      </c>
      <c r="K84" s="1">
        <v>1.4826600000000001</v>
      </c>
      <c r="L84" s="1">
        <v>0.25438</v>
      </c>
      <c r="M84" s="1">
        <v>0.28436700000000004</v>
      </c>
      <c r="N84" s="1">
        <v>0</v>
      </c>
      <c r="O84" s="1">
        <v>0.6</v>
      </c>
      <c r="P84" s="1">
        <v>1.0649999999999999</v>
      </c>
      <c r="Q84" s="1">
        <v>0.3</v>
      </c>
      <c r="R84" s="1">
        <v>0.22139900399999998</v>
      </c>
      <c r="S84" s="1">
        <v>0</v>
      </c>
      <c r="T84" s="1">
        <v>1.215249</v>
      </c>
      <c r="U84" s="1">
        <v>0</v>
      </c>
      <c r="V84" s="1">
        <v>1.2937077999999999E-2</v>
      </c>
      <c r="W84" s="1">
        <v>2.5</v>
      </c>
      <c r="X84" s="1">
        <v>0.63047770000000003</v>
      </c>
      <c r="Y84" s="1">
        <v>0.25914999999999999</v>
      </c>
      <c r="Z84" s="1">
        <v>0</v>
      </c>
      <c r="AA84" s="1">
        <v>0</v>
      </c>
      <c r="AB84" s="1">
        <v>0</v>
      </c>
      <c r="AC84" s="1">
        <v>0</v>
      </c>
      <c r="AD84" s="1">
        <v>1.929874002</v>
      </c>
      <c r="AE84" s="1">
        <v>1.0294853350000002</v>
      </c>
      <c r="AF84" s="1">
        <v>0.45</v>
      </c>
      <c r="AG84" s="1">
        <v>0.75381058999999995</v>
      </c>
      <c r="AH84" s="1">
        <v>0.7151594</v>
      </c>
      <c r="AI84" s="1">
        <v>0.71749130699999997</v>
      </c>
      <c r="AJ84" s="1">
        <v>3.0900635159999998</v>
      </c>
      <c r="AK84" s="1">
        <v>10.938877058999999</v>
      </c>
      <c r="AL84" s="1">
        <v>1.2</v>
      </c>
      <c r="AM84" s="1">
        <v>1.784</v>
      </c>
      <c r="AN84" s="1">
        <v>0.56299999999999994</v>
      </c>
      <c r="AO84" s="1">
        <v>0.7</v>
      </c>
      <c r="AP84" s="1">
        <v>0.43466534000000001</v>
      </c>
      <c r="AQ84" s="1">
        <v>0.75385000000000002</v>
      </c>
      <c r="AR84" s="1">
        <v>0.40988870000000005</v>
      </c>
      <c r="AS84" s="1">
        <v>0.70529599999999992</v>
      </c>
      <c r="AT84" s="1">
        <v>-6.5532900000000019E-2</v>
      </c>
      <c r="AU84" s="1">
        <v>0</v>
      </c>
      <c r="AV84" s="1">
        <v>6.958884726</v>
      </c>
      <c r="AW84" s="1">
        <v>12.004031938000001</v>
      </c>
      <c r="AX84" s="1">
        <v>0</v>
      </c>
      <c r="AY84" s="1">
        <v>0</v>
      </c>
      <c r="AZ84" s="1">
        <v>2.7</v>
      </c>
      <c r="BA84" s="1">
        <v>2.44</v>
      </c>
      <c r="BB84" s="1">
        <v>3.95999349</v>
      </c>
      <c r="BC84" s="1">
        <v>1.0699997919999999</v>
      </c>
      <c r="BD84" s="1">
        <v>1.069996392</v>
      </c>
      <c r="BE84" s="1">
        <v>15.973812202000001</v>
      </c>
      <c r="BF84" s="1">
        <v>7.9237917250000001</v>
      </c>
      <c r="BG84" s="1">
        <v>4.8844904680000001</v>
      </c>
      <c r="BH84" s="1">
        <v>1.00687412</v>
      </c>
      <c r="BI84" s="1">
        <v>46.503125439999998</v>
      </c>
      <c r="BJ84" s="1">
        <v>0</v>
      </c>
      <c r="BK84" s="1">
        <v>3.0881999999999996</v>
      </c>
      <c r="BL84" s="1">
        <v>4.1349999999999998</v>
      </c>
      <c r="BM84" s="1">
        <v>9.9494091739999995</v>
      </c>
      <c r="BN84" s="1">
        <v>2.157539146</v>
      </c>
      <c r="BO84" s="1">
        <v>9.4771887110000002</v>
      </c>
      <c r="BP84" s="1">
        <v>41.722483097999998</v>
      </c>
      <c r="BQ84" s="1">
        <v>2.5936700019999996</v>
      </c>
      <c r="BR84" s="1">
        <v>0.93946532400000005</v>
      </c>
      <c r="BS84" s="1">
        <v>-1.2866302189999999</v>
      </c>
      <c r="BT84" s="1">
        <v>0</v>
      </c>
      <c r="BU84" s="1">
        <v>18.983933287999999</v>
      </c>
      <c r="BV84" s="1">
        <v>0</v>
      </c>
      <c r="BW84" s="1">
        <v>0</v>
      </c>
      <c r="BX84" s="1">
        <v>0</v>
      </c>
      <c r="BY84" s="1">
        <v>0.17172000000000001</v>
      </c>
      <c r="BZ84" s="1">
        <v>0.02</v>
      </c>
      <c r="CA84" s="1">
        <v>1.46E-2</v>
      </c>
      <c r="CB84" s="1">
        <v>3.5387000000000059E-4</v>
      </c>
      <c r="CC84" s="1">
        <v>0.1145306</v>
      </c>
      <c r="CD84" s="1">
        <v>1.3567576959999998</v>
      </c>
      <c r="CE84" s="1">
        <v>4.7599999999999995E-3</v>
      </c>
      <c r="CF84" s="1">
        <v>3.7964482410000002</v>
      </c>
      <c r="CG84" s="1">
        <v>13.111510573</v>
      </c>
      <c r="CH84" s="1">
        <v>0</v>
      </c>
      <c r="CI84" s="1">
        <v>0</v>
      </c>
      <c r="CJ84" s="1">
        <v>0</v>
      </c>
      <c r="CK84" s="1">
        <v>7.8226091560000004</v>
      </c>
      <c r="CL84" s="1">
        <v>7.1449717879999994</v>
      </c>
      <c r="CM84" s="1">
        <v>1.369547721</v>
      </c>
      <c r="CN84" s="1">
        <v>0.23635600500000001</v>
      </c>
      <c r="CO84" s="1">
        <v>1.7965741</v>
      </c>
      <c r="CP84" s="1">
        <v>0.20761000000000002</v>
      </c>
      <c r="CQ84" s="1">
        <v>4.2294635899999999</v>
      </c>
      <c r="CR84" s="1">
        <v>3.1282106399999998</v>
      </c>
      <c r="CS84" s="1">
        <v>6.6568704869999991</v>
      </c>
      <c r="CT84" s="1">
        <v>0</v>
      </c>
      <c r="CU84" s="1">
        <v>0</v>
      </c>
      <c r="CV84" s="1">
        <v>0</v>
      </c>
      <c r="CW84" s="1">
        <v>0</v>
      </c>
      <c r="CX84" s="1">
        <v>11.16289224</v>
      </c>
      <c r="CY84" s="1">
        <v>4.7935224820000002</v>
      </c>
      <c r="CZ84" s="1">
        <v>1.9864335610000001</v>
      </c>
      <c r="DA84" s="1">
        <v>1.0498499999999999</v>
      </c>
      <c r="DB84" s="1">
        <v>0</v>
      </c>
      <c r="DC84" s="1">
        <v>3.5362</v>
      </c>
      <c r="DD84" s="1">
        <v>0.89883834200000001</v>
      </c>
      <c r="DE84" s="1">
        <v>21.297180430000001</v>
      </c>
      <c r="DF84" s="1">
        <v>0</v>
      </c>
      <c r="DG84" s="1">
        <v>1.7727956999999999</v>
      </c>
      <c r="DH84" s="1">
        <v>0</v>
      </c>
      <c r="DI84" s="1">
        <v>0</v>
      </c>
      <c r="DJ84" s="1">
        <v>0.16200000000000001</v>
      </c>
      <c r="DK84" s="1">
        <v>1.3808909999999999</v>
      </c>
      <c r="DL84" s="1">
        <v>3.532</v>
      </c>
      <c r="DM84" s="1">
        <v>0.77012099999999994</v>
      </c>
      <c r="DN84" s="1">
        <v>7.6054643799999999</v>
      </c>
      <c r="DO84" s="1">
        <v>-7.4435379999999995E-2</v>
      </c>
      <c r="DP84" s="1">
        <v>11.617795585</v>
      </c>
      <c r="DQ84" s="1">
        <v>3.6956514299999998</v>
      </c>
      <c r="DR84" s="1">
        <v>0</v>
      </c>
      <c r="DS84" s="1">
        <v>6.5284861030000005</v>
      </c>
      <c r="DT84" s="1">
        <v>0</v>
      </c>
      <c r="DU84" s="1">
        <v>2.2526534360000001</v>
      </c>
      <c r="DV84" s="1">
        <v>2.3947135159999999</v>
      </c>
      <c r="DW84" s="1">
        <v>4.0022742999999998</v>
      </c>
      <c r="DX84" s="1">
        <v>0.63945619999999992</v>
      </c>
      <c r="DY84" s="1">
        <v>0.94999449999999996</v>
      </c>
      <c r="DZ84" s="1">
        <v>3.5205495800000004</v>
      </c>
      <c r="EA84" s="1">
        <v>1.5993865279999999</v>
      </c>
      <c r="EB84" s="1">
        <v>1.7335551600000001</v>
      </c>
      <c r="EC84" s="1">
        <v>1.898434</v>
      </c>
      <c r="ED84" s="1">
        <v>0</v>
      </c>
      <c r="EE84" s="1">
        <v>0</v>
      </c>
      <c r="EF84" s="1">
        <v>8.2554122400000001</v>
      </c>
      <c r="EG84" s="1">
        <v>4.2464294799999998</v>
      </c>
      <c r="EH84" s="1">
        <v>2.7375181899999999</v>
      </c>
      <c r="EI84" s="1">
        <v>0.86584320000000004</v>
      </c>
      <c r="EJ84" s="1">
        <v>0</v>
      </c>
      <c r="EK84" s="1">
        <v>0.32200000000000001</v>
      </c>
      <c r="EL84" s="1">
        <v>4.5438349999999996</v>
      </c>
      <c r="EM84" s="1">
        <v>4.377205</v>
      </c>
      <c r="EN84" s="1">
        <v>1.3560380000000001</v>
      </c>
      <c r="EO84" s="1">
        <v>7.1130597099999999</v>
      </c>
      <c r="EP84" s="1">
        <v>0</v>
      </c>
      <c r="EQ84" s="1">
        <v>1.4944069999999998</v>
      </c>
      <c r="ER84" s="1">
        <v>0.88500000000000001</v>
      </c>
      <c r="ES84" s="1">
        <v>1.2669E-2</v>
      </c>
      <c r="ET84" s="1">
        <v>4.3440000000000006E-3</v>
      </c>
      <c r="EU84" s="1">
        <v>0.68782836000000003</v>
      </c>
      <c r="EV84" s="1">
        <v>3.4222999999999999</v>
      </c>
      <c r="EW84" s="1">
        <v>2.2061850000000001</v>
      </c>
      <c r="EX84" s="1">
        <v>0</v>
      </c>
      <c r="EY84" s="1">
        <v>2.5460889</v>
      </c>
      <c r="EZ84" s="1">
        <v>9.1561710000000005</v>
      </c>
      <c r="FA84" s="1">
        <v>5.705941739</v>
      </c>
      <c r="FB84" s="1">
        <v>0</v>
      </c>
      <c r="FC84" s="1">
        <v>0.54041469800000008</v>
      </c>
      <c r="FD84" s="1">
        <v>7.8959740160000003</v>
      </c>
      <c r="FE84" s="1">
        <v>1.9948608400000003</v>
      </c>
      <c r="FF84" s="1">
        <v>2.6293722920000002</v>
      </c>
      <c r="FG84" s="1">
        <v>8.6935747450000012</v>
      </c>
      <c r="FH84" s="1">
        <v>2.2931642460000004</v>
      </c>
      <c r="FI84" s="1">
        <v>3.0793484059999998</v>
      </c>
      <c r="FJ84" s="1">
        <v>4.6584197840000003</v>
      </c>
      <c r="FK84" s="1">
        <v>1.01722432</v>
      </c>
      <c r="FL84" s="1">
        <v>0.58699792399999995</v>
      </c>
      <c r="FM84" s="1">
        <v>7.485345079</v>
      </c>
      <c r="FN84" s="1">
        <v>1.8774609539999998</v>
      </c>
      <c r="FO84" s="1">
        <v>0.29292894999999997</v>
      </c>
      <c r="FP84" s="1">
        <v>8.2002986400000015</v>
      </c>
      <c r="FQ84" s="1">
        <v>1.336763728</v>
      </c>
      <c r="FR84" s="1">
        <v>2.7202892099999998</v>
      </c>
      <c r="FS84" s="1">
        <v>4.2770618559999996</v>
      </c>
      <c r="FT84" s="1">
        <v>0</v>
      </c>
      <c r="FU84" s="1">
        <v>5.0301600000000005E-3</v>
      </c>
      <c r="FV84" s="1">
        <v>4.0373616750000005</v>
      </c>
      <c r="FW84" s="1">
        <v>5.0147191229999999</v>
      </c>
      <c r="FX84" s="1">
        <v>0.96452317600000004</v>
      </c>
      <c r="FY84" s="1">
        <v>3.8352683809999997</v>
      </c>
      <c r="FZ84" s="1">
        <v>10.766047057</v>
      </c>
      <c r="GA84" s="1">
        <v>4.6401649999999997</v>
      </c>
      <c r="GB84" s="8">
        <v>3.0767725850000001</v>
      </c>
      <c r="GC84" s="8">
        <v>5.1386337160000002</v>
      </c>
      <c r="GD84" s="8">
        <v>0.75359081999999999</v>
      </c>
      <c r="GE84" s="8">
        <v>1.5386815709999999</v>
      </c>
      <c r="GF84" s="8">
        <v>0.90226373999999998</v>
      </c>
      <c r="GG84" s="8">
        <v>2.5281649869999998</v>
      </c>
      <c r="GH84" s="8">
        <v>1.3836353949999998</v>
      </c>
      <c r="GI84" s="8">
        <v>0.349798</v>
      </c>
      <c r="GJ84" s="8">
        <v>1.5649523509999999</v>
      </c>
      <c r="GK84" s="8">
        <v>2.4887598399999997</v>
      </c>
      <c r="GL84" s="9">
        <v>13.627862559999999</v>
      </c>
      <c r="GM84" s="9">
        <v>-3.8593582</v>
      </c>
      <c r="GN84" s="9">
        <v>7.9295393999999995</v>
      </c>
      <c r="GO84" s="9">
        <v>4.3307510279999999</v>
      </c>
      <c r="GP84" s="9">
        <v>1.5065429460000002</v>
      </c>
      <c r="GQ84" s="9">
        <v>5.9921609130000002</v>
      </c>
      <c r="GR84" s="9">
        <v>1.231003638</v>
      </c>
      <c r="GS84" s="9">
        <v>3.257344834</v>
      </c>
      <c r="GT84" s="9">
        <v>1.4367948109999999</v>
      </c>
      <c r="GU84" s="9">
        <v>2.2843046760000001</v>
      </c>
      <c r="GV84" s="9">
        <v>2.0164478020000001</v>
      </c>
      <c r="GW84" s="9">
        <v>6.7485017629999993</v>
      </c>
      <c r="GX84" s="9">
        <v>7.6946760000000003</v>
      </c>
      <c r="GY84" s="9">
        <v>6.1810088530000007</v>
      </c>
      <c r="GZ84" s="9">
        <v>1.2058228309999999</v>
      </c>
      <c r="HA84" s="9">
        <v>8.6636911770000005</v>
      </c>
      <c r="HB84" s="9">
        <v>1.7759762510000001</v>
      </c>
      <c r="HC84" s="9">
        <v>5.2953755610000002</v>
      </c>
      <c r="HD84" s="9">
        <v>0.60692312700000006</v>
      </c>
    </row>
    <row r="85" spans="1:212" ht="13.9" customHeight="1" x14ac:dyDescent="0.25">
      <c r="A85" s="15" t="s">
        <v>61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9">
        <v>0</v>
      </c>
      <c r="GM85" s="9">
        <v>0.27551874600000004</v>
      </c>
      <c r="GN85" s="9">
        <v>40.823449752000002</v>
      </c>
      <c r="GO85" s="9">
        <v>0</v>
      </c>
      <c r="GP85" s="9">
        <v>0</v>
      </c>
      <c r="GQ85" s="9">
        <v>37.298198225</v>
      </c>
      <c r="GR85" s="9">
        <v>0</v>
      </c>
      <c r="GS85" s="9">
        <v>104.00183749599999</v>
      </c>
      <c r="GT85" s="9">
        <v>55.141482723999999</v>
      </c>
      <c r="GU85" s="9">
        <v>0</v>
      </c>
      <c r="GV85" s="9">
        <v>497.49693574100002</v>
      </c>
      <c r="GW85" s="9">
        <v>131.65953744399999</v>
      </c>
      <c r="GX85" s="9">
        <v>0</v>
      </c>
      <c r="GY85" s="9">
        <v>0</v>
      </c>
      <c r="GZ85" s="9">
        <v>0</v>
      </c>
      <c r="HA85" s="9">
        <v>0</v>
      </c>
      <c r="HB85" s="9">
        <v>0</v>
      </c>
      <c r="HC85" s="9">
        <v>0</v>
      </c>
      <c r="HD85" s="9">
        <v>0</v>
      </c>
    </row>
    <row r="86" spans="1:212" s="47" customFormat="1" ht="15.75" x14ac:dyDescent="0.25">
      <c r="A86" s="41" t="s">
        <v>62</v>
      </c>
      <c r="B86" s="42">
        <v>-9.9788796159999471</v>
      </c>
      <c r="C86" s="42">
        <v>20.524998857999986</v>
      </c>
      <c r="D86" s="42">
        <v>-43.694568004999887</v>
      </c>
      <c r="E86" s="42">
        <v>51.698619156999982</v>
      </c>
      <c r="F86" s="42">
        <v>-25.803699181999974</v>
      </c>
      <c r="G86" s="42">
        <v>-140.30206368299991</v>
      </c>
      <c r="H86" s="42">
        <v>-59.148377613999969</v>
      </c>
      <c r="I86" s="42">
        <v>86.24556837900009</v>
      </c>
      <c r="J86" s="42">
        <v>77.914037529000083</v>
      </c>
      <c r="K86" s="42">
        <v>60.115709261999982</v>
      </c>
      <c r="L86" s="42">
        <v>-18.795345454999904</v>
      </c>
      <c r="M86" s="42">
        <v>-233.11819184400019</v>
      </c>
      <c r="N86" s="42">
        <v>47.882302223000046</v>
      </c>
      <c r="O86" s="42">
        <v>96.958469581000102</v>
      </c>
      <c r="P86" s="42">
        <v>101.310909651</v>
      </c>
      <c r="Q86" s="42">
        <v>134.53027081300007</v>
      </c>
      <c r="R86" s="42">
        <v>238.49663858100016</v>
      </c>
      <c r="S86" s="42">
        <v>146.13880328100004</v>
      </c>
      <c r="T86" s="42">
        <v>117.4123546119999</v>
      </c>
      <c r="U86" s="42">
        <v>75.97697246599995</v>
      </c>
      <c r="V86" s="42">
        <v>223.64378635800017</v>
      </c>
      <c r="W86" s="42">
        <v>-145.5298040630002</v>
      </c>
      <c r="X86" s="42">
        <v>21.702755380999889</v>
      </c>
      <c r="Y86" s="42">
        <v>-429.21123462499997</v>
      </c>
      <c r="Z86" s="42">
        <v>139.901162954</v>
      </c>
      <c r="AA86" s="42">
        <v>66.411024730999912</v>
      </c>
      <c r="AB86" s="42">
        <v>190.24193925699993</v>
      </c>
      <c r="AC86" s="42">
        <v>139.76771178499985</v>
      </c>
      <c r="AD86" s="42">
        <v>69.296488987999936</v>
      </c>
      <c r="AE86" s="42">
        <v>72.597620696999911</v>
      </c>
      <c r="AF86" s="42">
        <v>-30.511270880999973</v>
      </c>
      <c r="AG86" s="42">
        <v>78.788270981000124</v>
      </c>
      <c r="AH86" s="42">
        <v>60.526646639999882</v>
      </c>
      <c r="AI86" s="42">
        <v>80.122854818999812</v>
      </c>
      <c r="AJ86" s="42">
        <v>-98.815957535000109</v>
      </c>
      <c r="AK86" s="42">
        <v>-438.0028183979997</v>
      </c>
      <c r="AL86" s="42">
        <v>277.17796375399979</v>
      </c>
      <c r="AM86" s="42">
        <v>187.31224853300017</v>
      </c>
      <c r="AN86" s="42">
        <v>39.313336239000165</v>
      </c>
      <c r="AO86" s="42">
        <v>236.76308487000006</v>
      </c>
      <c r="AP86" s="42">
        <v>161.63459268</v>
      </c>
      <c r="AQ86" s="42">
        <v>-46.155716295999781</v>
      </c>
      <c r="AR86" s="42">
        <v>31.391341242000024</v>
      </c>
      <c r="AS86" s="42">
        <v>43.058025930999989</v>
      </c>
      <c r="AT86" s="42">
        <v>197.30908396600003</v>
      </c>
      <c r="AU86" s="42">
        <v>35.614470544999961</v>
      </c>
      <c r="AV86" s="42">
        <v>18.292428733000008</v>
      </c>
      <c r="AW86" s="42">
        <v>-845.20543952200023</v>
      </c>
      <c r="AX86" s="42">
        <v>158.82853564199999</v>
      </c>
      <c r="AY86" s="42">
        <v>55.51506656099987</v>
      </c>
      <c r="AZ86" s="42">
        <v>337.45072837000009</v>
      </c>
      <c r="BA86" s="42">
        <v>197.664442366</v>
      </c>
      <c r="BB86" s="42">
        <v>266.1027129040001</v>
      </c>
      <c r="BC86" s="42">
        <v>53.875037360999954</v>
      </c>
      <c r="BD86" s="42">
        <v>52.778092030000096</v>
      </c>
      <c r="BE86" s="42">
        <v>112.37795522900007</v>
      </c>
      <c r="BF86" s="42">
        <v>-40.892733459000084</v>
      </c>
      <c r="BG86" s="42">
        <v>98.739139678000043</v>
      </c>
      <c r="BH86" s="42">
        <v>64.649715227000002</v>
      </c>
      <c r="BI86" s="42">
        <v>-656.67039166299969</v>
      </c>
      <c r="BJ86" s="42">
        <v>400.24476932099998</v>
      </c>
      <c r="BK86" s="42">
        <v>298.86170286700002</v>
      </c>
      <c r="BL86" s="42">
        <v>91.526798771999822</v>
      </c>
      <c r="BM86" s="42">
        <v>147.02479896499989</v>
      </c>
      <c r="BN86" s="42">
        <v>382.32531541900028</v>
      </c>
      <c r="BO86" s="42">
        <v>149.00679044099985</v>
      </c>
      <c r="BP86" s="42">
        <v>135.95889996099999</v>
      </c>
      <c r="BQ86" s="42">
        <v>158.89548085600001</v>
      </c>
      <c r="BR86" s="42">
        <v>253.4607519220001</v>
      </c>
      <c r="BS86" s="42">
        <v>132.25372107199996</v>
      </c>
      <c r="BT86" s="42">
        <v>225.48657412400007</v>
      </c>
      <c r="BU86" s="42">
        <v>-582.70932671499963</v>
      </c>
      <c r="BV86" s="42">
        <v>293.50974475099997</v>
      </c>
      <c r="BW86" s="42">
        <v>150.88094388500002</v>
      </c>
      <c r="BX86" s="42">
        <v>-84.757226166999942</v>
      </c>
      <c r="BY86" s="42">
        <v>367.48935878000026</v>
      </c>
      <c r="BZ86" s="42">
        <v>157.53708737499974</v>
      </c>
      <c r="CA86" s="42">
        <v>-41.893159154999722</v>
      </c>
      <c r="CB86" s="42">
        <v>274.4891168210001</v>
      </c>
      <c r="CC86" s="42">
        <v>-9.4142310010001893</v>
      </c>
      <c r="CD86" s="42">
        <v>-29.472734140000114</v>
      </c>
      <c r="CE86" s="42">
        <v>-132.1360421250001</v>
      </c>
      <c r="CF86" s="42">
        <v>184.55349605299986</v>
      </c>
      <c r="CG86" s="42">
        <v>-1036.970855308</v>
      </c>
      <c r="CH86" s="42">
        <v>305.58702180699999</v>
      </c>
      <c r="CI86" s="42">
        <v>157.28962577299995</v>
      </c>
      <c r="CJ86" s="42">
        <v>49.302978902000049</v>
      </c>
      <c r="CK86" s="42">
        <v>194.97020558000006</v>
      </c>
      <c r="CL86" s="42">
        <v>491.94684902400024</v>
      </c>
      <c r="CM86" s="42">
        <v>67.700155887000221</v>
      </c>
      <c r="CN86" s="42">
        <v>264.48595711699971</v>
      </c>
      <c r="CO86" s="42">
        <v>39.162199359000027</v>
      </c>
      <c r="CP86" s="42">
        <v>204.29020880299967</v>
      </c>
      <c r="CQ86" s="42">
        <v>203.94735509300043</v>
      </c>
      <c r="CR86" s="42">
        <v>183.50915183799987</v>
      </c>
      <c r="CS86" s="42">
        <v>-911.09573950000026</v>
      </c>
      <c r="CT86" s="42">
        <v>467.11866863900002</v>
      </c>
      <c r="CU86" s="42">
        <v>377.94518084100002</v>
      </c>
      <c r="CV86" s="42">
        <v>-19.840132668000422</v>
      </c>
      <c r="CW86" s="42">
        <v>228.67871576799965</v>
      </c>
      <c r="CX86" s="42">
        <v>346.91176310699944</v>
      </c>
      <c r="CY86" s="42">
        <v>102.32687559800013</v>
      </c>
      <c r="CZ86" s="42">
        <v>483.6253010680004</v>
      </c>
      <c r="DA86" s="42">
        <v>-91.555627539000199</v>
      </c>
      <c r="DB86" s="42">
        <v>315.41585594599974</v>
      </c>
      <c r="DC86" s="42">
        <v>350.86905565100017</v>
      </c>
      <c r="DD86" s="42">
        <v>174.99344042799936</v>
      </c>
      <c r="DE86" s="42">
        <v>-1682.4397675899995</v>
      </c>
      <c r="DF86" s="42">
        <v>555.38356440699988</v>
      </c>
      <c r="DG86" s="42">
        <v>-28.183670538999664</v>
      </c>
      <c r="DH86" s="42">
        <v>-190.28634342300015</v>
      </c>
      <c r="DI86" s="42">
        <v>-78.463535966000165</v>
      </c>
      <c r="DJ86" s="42">
        <v>302.20842944200035</v>
      </c>
      <c r="DK86" s="42">
        <v>-85.801405492000185</v>
      </c>
      <c r="DL86" s="42">
        <v>121.0377578409998</v>
      </c>
      <c r="DM86" s="42">
        <v>-122.25993873899947</v>
      </c>
      <c r="DN86" s="42">
        <v>339.87400918900005</v>
      </c>
      <c r="DO86" s="42">
        <v>-122.64608184700049</v>
      </c>
      <c r="DP86" s="42">
        <v>-835.31014521399982</v>
      </c>
      <c r="DQ86" s="42">
        <v>-1669.7658548180002</v>
      </c>
      <c r="DR86" s="42">
        <v>-176.3693998530004</v>
      </c>
      <c r="DS86" s="42">
        <v>-401.56292738399964</v>
      </c>
      <c r="DT86" s="42">
        <v>-220.37163734699959</v>
      </c>
      <c r="DU86" s="42">
        <v>206.72490660799994</v>
      </c>
      <c r="DV86" s="42">
        <v>196.98515179600042</v>
      </c>
      <c r="DW86" s="42">
        <v>-93.217772245000276</v>
      </c>
      <c r="DX86" s="42">
        <v>164.33099645299961</v>
      </c>
      <c r="DY86" s="42">
        <v>-10.942403329999792</v>
      </c>
      <c r="DZ86" s="42">
        <v>79.001255482000204</v>
      </c>
      <c r="EA86" s="42">
        <v>-144.64229316800009</v>
      </c>
      <c r="EB86" s="42">
        <v>-14.172959132999608</v>
      </c>
      <c r="EC86" s="42">
        <v>-1695.0594976059988</v>
      </c>
      <c r="ED86" s="42">
        <v>276.99235379700013</v>
      </c>
      <c r="EE86" s="42">
        <v>10.826967013999848</v>
      </c>
      <c r="EF86" s="42">
        <v>-268.03709551600008</v>
      </c>
      <c r="EG86" s="42">
        <v>102.34591013700023</v>
      </c>
      <c r="EH86" s="42">
        <v>697.13406141899964</v>
      </c>
      <c r="EI86" s="42">
        <v>-400.29271467600029</v>
      </c>
      <c r="EJ86" s="42">
        <v>80.663675155999954</v>
      </c>
      <c r="EK86" s="42">
        <v>-455.9837542569997</v>
      </c>
      <c r="EL86" s="42">
        <v>167.53378400699972</v>
      </c>
      <c r="EM86" s="42">
        <v>-89.089216140000133</v>
      </c>
      <c r="EN86" s="42">
        <v>-268.3137341330002</v>
      </c>
      <c r="EO86" s="42">
        <v>-1385.1976953480003</v>
      </c>
      <c r="EP86" s="42">
        <v>217.74517171199997</v>
      </c>
      <c r="EQ86" s="42">
        <v>-364.65290830700008</v>
      </c>
      <c r="ER86" s="42">
        <v>-308.27585676600017</v>
      </c>
      <c r="ES86" s="42">
        <v>28.144936753000479</v>
      </c>
      <c r="ET86" s="42">
        <v>384.36855439700031</v>
      </c>
      <c r="EU86" s="42">
        <v>-156.90815689799987</v>
      </c>
      <c r="EV86" s="42">
        <v>-387.3179150400008</v>
      </c>
      <c r="EW86" s="42">
        <v>-527.44812518300023</v>
      </c>
      <c r="EX86" s="42">
        <v>-240.65538498899991</v>
      </c>
      <c r="EY86" s="42">
        <v>-215.9241577439999</v>
      </c>
      <c r="EZ86" s="42">
        <v>17.600341911999976</v>
      </c>
      <c r="FA86" s="42">
        <v>-969.60366034000072</v>
      </c>
      <c r="FB86" s="42">
        <v>102.98202702900008</v>
      </c>
      <c r="FC86" s="42">
        <v>-128.18302218499974</v>
      </c>
      <c r="FD86" s="42">
        <v>-423.71009426700027</v>
      </c>
      <c r="FE86" s="42">
        <v>100.14005148799993</v>
      </c>
      <c r="FF86" s="42">
        <v>-55.996701161999852</v>
      </c>
      <c r="FG86" s="42">
        <v>-288.49064343699985</v>
      </c>
      <c r="FH86" s="42">
        <v>-394.23271163900012</v>
      </c>
      <c r="FI86" s="42">
        <v>169.58163056900025</v>
      </c>
      <c r="FJ86" s="42">
        <v>107.13316715599996</v>
      </c>
      <c r="FK86" s="42">
        <v>-546.88989490500001</v>
      </c>
      <c r="FL86" s="42">
        <v>333.17496081099961</v>
      </c>
      <c r="FM86" s="42">
        <v>-1190.4566153139997</v>
      </c>
      <c r="FN86" s="42">
        <v>-461.1164463700008</v>
      </c>
      <c r="FO86" s="42">
        <v>-26.44361624300015</v>
      </c>
      <c r="FP86" s="42">
        <v>-250.73072620700003</v>
      </c>
      <c r="FQ86" s="42">
        <v>-247.3953676270001</v>
      </c>
      <c r="FR86" s="42">
        <v>176.75073608200006</v>
      </c>
      <c r="FS86" s="42">
        <v>-156.47284462699974</v>
      </c>
      <c r="FT86" s="42">
        <v>162.07868231899977</v>
      </c>
      <c r="FU86" s="42">
        <v>-170.90792121500021</v>
      </c>
      <c r="FV86" s="42">
        <v>217.6909897010006</v>
      </c>
      <c r="FW86" s="42">
        <v>-410.00635042699946</v>
      </c>
      <c r="FX86" s="42">
        <v>14.021257608000383</v>
      </c>
      <c r="FY86" s="42">
        <v>-1235.4623285690009</v>
      </c>
      <c r="FZ86" s="42">
        <v>371.47814884099978</v>
      </c>
      <c r="GA86" s="42">
        <v>-787.65454857899999</v>
      </c>
      <c r="GB86" s="43">
        <v>-476.54834109899997</v>
      </c>
      <c r="GC86" s="43">
        <v>95.954822166000099</v>
      </c>
      <c r="GD86" s="44">
        <v>125.50541004399992</v>
      </c>
      <c r="GE86" s="43">
        <v>-277.55368637300029</v>
      </c>
      <c r="GF86" s="45">
        <v>53.91593699099991</v>
      </c>
      <c r="GG86" s="43">
        <v>-198.77845412800013</v>
      </c>
      <c r="GH86" s="43">
        <v>261.59282298900064</v>
      </c>
      <c r="GI86" s="43">
        <v>-188.64411301699977</v>
      </c>
      <c r="GJ86" s="43">
        <v>127.31359323699985</v>
      </c>
      <c r="GK86" s="43">
        <v>-2083.74296005</v>
      </c>
      <c r="GL86" s="46">
        <v>387.01956254799961</v>
      </c>
      <c r="GM86" s="46">
        <v>-182.3411990389998</v>
      </c>
      <c r="GN86" s="46">
        <v>-927.2983317529995</v>
      </c>
      <c r="GO86" s="46">
        <v>19.92355807399997</v>
      </c>
      <c r="GP86" s="46">
        <v>-299.45031531099954</v>
      </c>
      <c r="GQ86" s="46">
        <v>-434.10212130900015</v>
      </c>
      <c r="GR86" s="46">
        <v>-109.13912025699926</v>
      </c>
      <c r="GS86" s="46">
        <v>-1016.1664646630013</v>
      </c>
      <c r="GT86" s="46">
        <v>-456.69300907000036</v>
      </c>
      <c r="GU86" s="46">
        <v>-532.05094651399941</v>
      </c>
      <c r="GV86" s="46">
        <v>-552.45250910600055</v>
      </c>
      <c r="GW86" s="46">
        <v>-2547.9457134830004</v>
      </c>
      <c r="GX86" s="46">
        <v>-69.298189481000037</v>
      </c>
      <c r="GY86" s="46">
        <v>-236.44698779099934</v>
      </c>
      <c r="GZ86" s="46">
        <v>-1243.412922471</v>
      </c>
      <c r="HA86" s="46">
        <v>-2359.7251105040009</v>
      </c>
      <c r="HB86" s="46">
        <v>-1197.8486211830004</v>
      </c>
      <c r="HC86" s="46">
        <v>-848.56273814199903</v>
      </c>
      <c r="HD86" s="46">
        <v>-694.33155798399957</v>
      </c>
    </row>
    <row r="87" spans="1:212" ht="5.25" customHeight="1" x14ac:dyDescent="0.25">
      <c r="A87" s="1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9"/>
      <c r="GM87" s="9"/>
      <c r="GN87" s="9"/>
      <c r="GO87" s="9"/>
      <c r="GP87" s="9"/>
      <c r="GQ87" s="9"/>
      <c r="GR87" s="9"/>
      <c r="GS87" s="9"/>
      <c r="GT87" s="9"/>
      <c r="GU87" s="9"/>
      <c r="GV87" s="9"/>
      <c r="GW87" s="9"/>
      <c r="GX87" s="9"/>
      <c r="GY87" s="9"/>
      <c r="GZ87" s="9"/>
      <c r="HA87" s="9"/>
      <c r="HB87" s="9"/>
      <c r="HC87" s="9"/>
      <c r="HD87" s="9"/>
    </row>
    <row r="88" spans="1:212" x14ac:dyDescent="0.25">
      <c r="A88" s="4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9"/>
      <c r="GM88" s="9"/>
      <c r="GN88" s="9"/>
      <c r="GO88" s="9"/>
      <c r="GP88" s="9"/>
      <c r="GQ88" s="9"/>
      <c r="GR88" s="9"/>
      <c r="GS88" s="9"/>
      <c r="GT88" s="9"/>
      <c r="GU88" s="9"/>
      <c r="GV88" s="9"/>
      <c r="GW88" s="9"/>
      <c r="GX88" s="9"/>
      <c r="GY88" s="9"/>
      <c r="GZ88" s="9"/>
      <c r="HA88" s="9"/>
      <c r="HB88" s="9"/>
      <c r="HC88" s="9"/>
      <c r="HD88" s="9"/>
    </row>
    <row r="89" spans="1:212" ht="10.5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9"/>
      <c r="GM89" s="9"/>
      <c r="GN89" s="9"/>
      <c r="GO89" s="9"/>
      <c r="GP89" s="9"/>
      <c r="GQ89" s="9"/>
      <c r="GR89" s="9"/>
      <c r="GS89" s="9"/>
      <c r="GT89" s="9"/>
      <c r="GU89" s="9"/>
      <c r="GV89" s="9"/>
      <c r="GW89" s="9"/>
      <c r="GX89" s="9"/>
      <c r="GY89" s="9"/>
      <c r="GZ89" s="9"/>
      <c r="HA89" s="9"/>
      <c r="HB89" s="9"/>
      <c r="HC89" s="9"/>
      <c r="HD89" s="9"/>
    </row>
    <row r="90" spans="1:212" s="18" customFormat="1" ht="14.25" x14ac:dyDescent="0.2">
      <c r="A90" s="12" t="s">
        <v>63</v>
      </c>
      <c r="B90" s="13">
        <v>60.901114898000003</v>
      </c>
      <c r="C90" s="13">
        <v>59.909507734000002</v>
      </c>
      <c r="D90" s="13">
        <v>-53.414181331999998</v>
      </c>
      <c r="E90" s="13">
        <v>-75.484996041999992</v>
      </c>
      <c r="F90" s="13">
        <v>-97.877275433999998</v>
      </c>
      <c r="G90" s="13">
        <v>17.032486074999998</v>
      </c>
      <c r="H90" s="13">
        <v>-41.123643770999998</v>
      </c>
      <c r="I90" s="13">
        <v>53.958562941000004</v>
      </c>
      <c r="J90" s="13">
        <v>112.92299386099999</v>
      </c>
      <c r="K90" s="13">
        <v>146.10905106000001</v>
      </c>
      <c r="L90" s="13">
        <v>70.336273978999998</v>
      </c>
      <c r="M90" s="13">
        <v>47.937750424000001</v>
      </c>
      <c r="N90" s="13">
        <v>-73.015062244000006</v>
      </c>
      <c r="O90" s="13">
        <v>-125.541879361</v>
      </c>
      <c r="P90" s="13">
        <v>50.338210992999997</v>
      </c>
      <c r="Q90" s="13">
        <v>61.493775091999993</v>
      </c>
      <c r="R90" s="13">
        <v>247.696654142</v>
      </c>
      <c r="S90" s="13">
        <v>-95.388339310999996</v>
      </c>
      <c r="T90" s="13">
        <v>135.79103895100002</v>
      </c>
      <c r="U90" s="13">
        <v>165.17124002</v>
      </c>
      <c r="V90" s="13">
        <v>124.855582656</v>
      </c>
      <c r="W90" s="13">
        <v>67.011477299999996</v>
      </c>
      <c r="X90" s="13">
        <v>-31.127448889</v>
      </c>
      <c r="Y90" s="13">
        <v>-443.44301780199999</v>
      </c>
      <c r="Z90" s="13">
        <v>156.15112675161532</v>
      </c>
      <c r="AA90" s="13">
        <v>-30.469320927919423</v>
      </c>
      <c r="AB90" s="13">
        <v>57.567274783593305</v>
      </c>
      <c r="AC90" s="13">
        <v>168.27590575955372</v>
      </c>
      <c r="AD90" s="13">
        <v>52.175551164582721</v>
      </c>
      <c r="AE90" s="13">
        <v>-24.976748867987954</v>
      </c>
      <c r="AF90" s="13">
        <v>50.051557254019791</v>
      </c>
      <c r="AG90" s="13">
        <v>-41.166236566964798</v>
      </c>
      <c r="AH90" s="13">
        <v>111.11757547542105</v>
      </c>
      <c r="AI90" s="13">
        <v>105.14541769968849</v>
      </c>
      <c r="AJ90" s="13">
        <v>-156.25923898256775</v>
      </c>
      <c r="AK90" s="13">
        <v>-326.09042983799344</v>
      </c>
      <c r="AL90" s="13">
        <v>121.42637135391696</v>
      </c>
      <c r="AM90" s="13">
        <v>7.3877224376704662</v>
      </c>
      <c r="AN90" s="13">
        <v>-10.721002240968202</v>
      </c>
      <c r="AO90" s="13">
        <v>130.50550570272173</v>
      </c>
      <c r="AP90" s="13">
        <v>282.78218673682585</v>
      </c>
      <c r="AQ90" s="13">
        <v>-39.524256922739148</v>
      </c>
      <c r="AR90" s="13">
        <v>-104.14256322923603</v>
      </c>
      <c r="AS90" s="13">
        <v>-33.271788872619787</v>
      </c>
      <c r="AT90" s="13">
        <v>217.68138982543334</v>
      </c>
      <c r="AU90" s="13">
        <v>1.6985824134301952</v>
      </c>
      <c r="AV90" s="13">
        <v>243.57525522060223</v>
      </c>
      <c r="AW90" s="13">
        <v>-333.15387542796299</v>
      </c>
      <c r="AX90" s="13">
        <v>-61.151139638444832</v>
      </c>
      <c r="AY90" s="13">
        <v>-154.84497997231574</v>
      </c>
      <c r="AZ90" s="13">
        <v>263.98239939758685</v>
      </c>
      <c r="BA90" s="13">
        <v>156.97250008029701</v>
      </c>
      <c r="BB90" s="13">
        <v>364.14219888809225</v>
      </c>
      <c r="BC90" s="13">
        <v>28.769468592682507</v>
      </c>
      <c r="BD90" s="13">
        <v>64.398173126443581</v>
      </c>
      <c r="BE90" s="13">
        <v>23.983468320725489</v>
      </c>
      <c r="BF90" s="13">
        <v>0.50892027023970998</v>
      </c>
      <c r="BG90" s="13">
        <v>125.91074426091247</v>
      </c>
      <c r="BH90" s="13">
        <v>410.83611715529474</v>
      </c>
      <c r="BI90" s="13">
        <v>-291.19877937510171</v>
      </c>
      <c r="BJ90" s="13">
        <v>60.373985201711278</v>
      </c>
      <c r="BK90" s="13">
        <v>-49.787054656317679</v>
      </c>
      <c r="BL90" s="13">
        <v>36.955862381869615</v>
      </c>
      <c r="BM90" s="13">
        <v>133.44506498781729</v>
      </c>
      <c r="BN90" s="13">
        <v>339.9589035179024</v>
      </c>
      <c r="BO90" s="13">
        <v>99.282216640245721</v>
      </c>
      <c r="BP90" s="13">
        <v>163.82233888803805</v>
      </c>
      <c r="BQ90" s="13">
        <v>202.07118898032317</v>
      </c>
      <c r="BR90" s="13">
        <v>263.85468559849255</v>
      </c>
      <c r="BS90" s="13">
        <v>92.080244786072612</v>
      </c>
      <c r="BT90" s="13">
        <v>409.13479949878274</v>
      </c>
      <c r="BU90" s="13">
        <v>-411.89835536243612</v>
      </c>
      <c r="BV90" s="13">
        <v>-1.287764637</v>
      </c>
      <c r="BW90" s="13">
        <v>-30.660982690000001</v>
      </c>
      <c r="BX90" s="13">
        <v>139.524312409</v>
      </c>
      <c r="BY90" s="13">
        <v>-18.368042330999998</v>
      </c>
      <c r="BZ90" s="13">
        <v>-253.538022399</v>
      </c>
      <c r="CA90" s="13">
        <v>-485.94248786599996</v>
      </c>
      <c r="CB90" s="13">
        <v>154.65492788</v>
      </c>
      <c r="CC90" s="13">
        <v>-19.404089800999998</v>
      </c>
      <c r="CD90" s="13">
        <v>82.241294791000001</v>
      </c>
      <c r="CE90" s="13">
        <v>-90.209953036000002</v>
      </c>
      <c r="CF90" s="13">
        <v>-608.61387248699998</v>
      </c>
      <c r="CG90" s="13">
        <v>-280.54689562800002</v>
      </c>
      <c r="CH90" s="13">
        <v>-0.81307957799999997</v>
      </c>
      <c r="CI90" s="13">
        <v>-112.103914078</v>
      </c>
      <c r="CJ90" s="13">
        <v>-89.868756753999989</v>
      </c>
      <c r="CK90" s="13">
        <v>478.70201381599935</v>
      </c>
      <c r="CL90" s="13">
        <v>200.45361117800067</v>
      </c>
      <c r="CM90" s="13">
        <v>191.67916986099999</v>
      </c>
      <c r="CN90" s="13">
        <v>492.95165166100003</v>
      </c>
      <c r="CO90" s="13">
        <v>51.796910971999999</v>
      </c>
      <c r="CP90" s="13">
        <v>74.589977951000037</v>
      </c>
      <c r="CQ90" s="13">
        <v>253.6968793930003</v>
      </c>
      <c r="CR90" s="13">
        <v>223.89745510299906</v>
      </c>
      <c r="CS90" s="13">
        <v>87.917379564000854</v>
      </c>
      <c r="CT90" s="13">
        <v>-0.16212985399999999</v>
      </c>
      <c r="CU90" s="13">
        <v>122.80305293499981</v>
      </c>
      <c r="CV90" s="13">
        <v>-15.560324326000053</v>
      </c>
      <c r="CW90" s="13">
        <v>226.72847989700062</v>
      </c>
      <c r="CX90" s="13">
        <v>-319.71947736100009</v>
      </c>
      <c r="CY90" s="13">
        <v>-182.23683471800098</v>
      </c>
      <c r="CZ90" s="13">
        <v>-18.33813958899924</v>
      </c>
      <c r="DA90" s="13">
        <v>-487.50679729300026</v>
      </c>
      <c r="DB90" s="13">
        <v>84.502090647000074</v>
      </c>
      <c r="DC90" s="13">
        <v>-211.91146526400078</v>
      </c>
      <c r="DD90" s="13">
        <v>-89.078985344999751</v>
      </c>
      <c r="DE90" s="13">
        <v>-316.91452564999986</v>
      </c>
      <c r="DF90" s="13">
        <v>-5.6514644989999994</v>
      </c>
      <c r="DG90" s="13">
        <v>105.69974037399889</v>
      </c>
      <c r="DH90" s="13">
        <v>460.71958852100045</v>
      </c>
      <c r="DI90" s="13">
        <v>-257.22638984699921</v>
      </c>
      <c r="DJ90" s="13">
        <v>-99.960209877000651</v>
      </c>
      <c r="DK90" s="13">
        <v>-98.665894615999278</v>
      </c>
      <c r="DL90" s="13">
        <v>227.60186989199985</v>
      </c>
      <c r="DM90" s="13">
        <v>-399.96518437000026</v>
      </c>
      <c r="DN90" s="13">
        <v>389.53371406599996</v>
      </c>
      <c r="DO90" s="13">
        <v>-347.48842444600155</v>
      </c>
      <c r="DP90" s="13">
        <v>-513.72516608700016</v>
      </c>
      <c r="DQ90" s="13">
        <v>3639.2176673160011</v>
      </c>
      <c r="DR90" s="13">
        <v>-5.8430156069999999</v>
      </c>
      <c r="DS90" s="13">
        <v>-523.06873073399925</v>
      </c>
      <c r="DT90" s="13">
        <v>446.95481253599979</v>
      </c>
      <c r="DU90" s="13">
        <v>-447.9240533920007</v>
      </c>
      <c r="DV90" s="13">
        <v>314.60343373500018</v>
      </c>
      <c r="DW90" s="13">
        <v>-174.87505097400009</v>
      </c>
      <c r="DX90" s="13">
        <v>304.89349219200102</v>
      </c>
      <c r="DY90" s="13">
        <v>-97.129767166001898</v>
      </c>
      <c r="DZ90" s="13">
        <v>-175.39834251499838</v>
      </c>
      <c r="EA90" s="13">
        <v>-292.69562148300201</v>
      </c>
      <c r="EB90" s="13">
        <v>313.93589750200039</v>
      </c>
      <c r="EC90" s="13">
        <v>-59.626853573998389</v>
      </c>
      <c r="ED90" s="13">
        <v>60.933831718</v>
      </c>
      <c r="EE90" s="13">
        <v>-504.6926191150007</v>
      </c>
      <c r="EF90" s="13">
        <v>-211.30938951199943</v>
      </c>
      <c r="EG90" s="13">
        <v>142.33172921699969</v>
      </c>
      <c r="EH90" s="13">
        <v>-611.10143250599958</v>
      </c>
      <c r="EI90" s="13">
        <v>-964.42357168000126</v>
      </c>
      <c r="EJ90" s="13">
        <v>494.88195525100002</v>
      </c>
      <c r="EK90" s="13">
        <v>5.8370535730002509</v>
      </c>
      <c r="EL90" s="13">
        <v>902.30099560000076</v>
      </c>
      <c r="EM90" s="13">
        <v>-429.54457617800142</v>
      </c>
      <c r="EN90" s="13">
        <v>172.92547301100092</v>
      </c>
      <c r="EO90" s="13">
        <v>303.04156004399965</v>
      </c>
      <c r="EP90" s="13">
        <v>165.60317110735704</v>
      </c>
      <c r="EQ90" s="13">
        <v>-251.55380741911739</v>
      </c>
      <c r="ER90" s="13">
        <v>-514.62454893444669</v>
      </c>
      <c r="ES90" s="13">
        <v>1413.1935413924489</v>
      </c>
      <c r="ET90" s="13">
        <v>639.41094449128718</v>
      </c>
      <c r="EU90" s="13">
        <v>140.72722479151167</v>
      </c>
      <c r="EV90" s="13">
        <v>-365.0106620435397</v>
      </c>
      <c r="EW90" s="13">
        <v>-325.84864068740723</v>
      </c>
      <c r="EX90" s="13">
        <v>-110.61968556472434</v>
      </c>
      <c r="EY90" s="13">
        <v>-123.42343145307991</v>
      </c>
      <c r="EZ90" s="13">
        <v>81.814711650690683</v>
      </c>
      <c r="FA90" s="13">
        <v>-474.69899872546932</v>
      </c>
      <c r="FB90" s="13">
        <v>2.9460292339428613</v>
      </c>
      <c r="FC90" s="13">
        <v>-648.99779514721649</v>
      </c>
      <c r="FD90" s="13">
        <v>2782.2777393194128</v>
      </c>
      <c r="FE90" s="13">
        <v>-26.560892439307512</v>
      </c>
      <c r="FF90" s="13">
        <v>181.22842147439766</v>
      </c>
      <c r="FG90" s="13">
        <v>-895.71869659265678</v>
      </c>
      <c r="FH90" s="13">
        <v>-213.49953969656221</v>
      </c>
      <c r="FI90" s="13">
        <v>-177.25248418724749</v>
      </c>
      <c r="FJ90" s="13">
        <v>3.9144865740000001</v>
      </c>
      <c r="FK90" s="13">
        <v>4.0773470890000008</v>
      </c>
      <c r="FL90" s="13">
        <v>6.6688344329999998</v>
      </c>
      <c r="FM90" s="13">
        <v>148.04797949599998</v>
      </c>
      <c r="FN90" s="13">
        <v>-431.8327142949168</v>
      </c>
      <c r="FO90" s="13">
        <v>-675.27756810179244</v>
      </c>
      <c r="FP90" s="13">
        <v>2472.8614334204563</v>
      </c>
      <c r="FQ90" s="13">
        <v>-451.06178444554763</v>
      </c>
      <c r="FR90" s="13">
        <v>751.54178382891848</v>
      </c>
      <c r="FS90" s="13">
        <v>163.89526698804548</v>
      </c>
      <c r="FT90" s="13">
        <v>134.26018143078232</v>
      </c>
      <c r="FU90" s="13">
        <v>-84.192753156064171</v>
      </c>
      <c r="FV90" s="13">
        <v>194.8124067618146</v>
      </c>
      <c r="FW90" s="13">
        <v>-180.44974189044848</v>
      </c>
      <c r="FX90" s="13">
        <v>546.32793275661538</v>
      </c>
      <c r="FY90" s="13">
        <v>-1422.2336672820293</v>
      </c>
      <c r="FZ90" s="13">
        <v>-119.55913755403709</v>
      </c>
      <c r="GA90" s="13">
        <v>-568.85864377838129</v>
      </c>
      <c r="GB90" s="8">
        <v>2727.0695052573355</v>
      </c>
      <c r="GC90" s="8">
        <v>512.48785070360441</v>
      </c>
      <c r="GD90" s="8">
        <v>-397.37336007662208</v>
      </c>
      <c r="GE90" s="8">
        <v>76.697053163324028</v>
      </c>
      <c r="GF90" s="8">
        <v>261.74838245937536</v>
      </c>
      <c r="GG90" s="8">
        <v>-448.00398911473707</v>
      </c>
      <c r="GH90" s="8">
        <v>203.05644119199999</v>
      </c>
      <c r="GI90" s="8">
        <v>63.631272240999998</v>
      </c>
      <c r="GJ90" s="8">
        <v>200.020666052</v>
      </c>
      <c r="GK90" s="8">
        <v>14.501970217000002</v>
      </c>
      <c r="GL90" s="9">
        <v>252.04210729598248</v>
      </c>
      <c r="GM90" s="9">
        <v>2945.4921108778226</v>
      </c>
      <c r="GN90" s="9">
        <v>-351.6457761475146</v>
      </c>
      <c r="GO90" s="9">
        <v>-203.17881818133529</v>
      </c>
      <c r="GP90" s="9">
        <v>-216.71122772283232</v>
      </c>
      <c r="GQ90" s="9">
        <v>-657.34216596689816</v>
      </c>
      <c r="GR90" s="9">
        <v>-265.80683335795453</v>
      </c>
      <c r="GS90" s="9">
        <v>-493.29476197192042</v>
      </c>
      <c r="GT90" s="9">
        <v>-331.66584404301341</v>
      </c>
      <c r="GU90" s="9">
        <v>569.82314330622046</v>
      </c>
      <c r="GV90" s="9">
        <v>306.01359433399398</v>
      </c>
      <c r="GW90" s="9">
        <v>-1848.3869976367844</v>
      </c>
      <c r="GX90" s="9">
        <v>16.545331404999999</v>
      </c>
      <c r="GY90" s="9">
        <v>114.977536637</v>
      </c>
      <c r="GZ90" s="9">
        <v>5711.7513839200001</v>
      </c>
      <c r="HA90" s="9">
        <v>3535.7541251709999</v>
      </c>
      <c r="HB90" s="9">
        <v>1330.8122866589997</v>
      </c>
      <c r="HC90" s="9">
        <v>-1.0576127059999998</v>
      </c>
      <c r="HD90" s="9">
        <v>-1.351994626</v>
      </c>
    </row>
    <row r="91" spans="1:212" x14ac:dyDescent="0.25">
      <c r="A91" s="15" t="s">
        <v>64</v>
      </c>
      <c r="B91" s="1">
        <v>60.901114898000003</v>
      </c>
      <c r="C91" s="1">
        <v>59.909507734000002</v>
      </c>
      <c r="D91" s="1">
        <v>-53.414181331999998</v>
      </c>
      <c r="E91" s="1">
        <v>-75.484996041999992</v>
      </c>
      <c r="F91" s="1">
        <v>-97.877275433999998</v>
      </c>
      <c r="G91" s="1">
        <v>17.032486074999998</v>
      </c>
      <c r="H91" s="1">
        <v>-41.123643770999998</v>
      </c>
      <c r="I91" s="1">
        <v>53.958562941000004</v>
      </c>
      <c r="J91" s="1">
        <v>112.92299386099999</v>
      </c>
      <c r="K91" s="1">
        <v>146.10905106000001</v>
      </c>
      <c r="L91" s="1">
        <v>70.336273978999998</v>
      </c>
      <c r="M91" s="1">
        <v>47.937750424000001</v>
      </c>
      <c r="N91" s="1">
        <v>-73.015062244000006</v>
      </c>
      <c r="O91" s="1">
        <v>-125.541879361</v>
      </c>
      <c r="P91" s="1">
        <v>50.338210992999997</v>
      </c>
      <c r="Q91" s="1">
        <v>61.493775091999993</v>
      </c>
      <c r="R91" s="1">
        <v>247.696654142</v>
      </c>
      <c r="S91" s="1">
        <v>-95.388339310999996</v>
      </c>
      <c r="T91" s="1">
        <v>135.79103895100002</v>
      </c>
      <c r="U91" s="1">
        <v>165.17124002</v>
      </c>
      <c r="V91" s="1">
        <v>124.855582656</v>
      </c>
      <c r="W91" s="1">
        <v>67.011477299999996</v>
      </c>
      <c r="X91" s="1">
        <v>-31.127448889</v>
      </c>
      <c r="Y91" s="1">
        <v>-443.44301780199999</v>
      </c>
      <c r="Z91" s="1">
        <v>156.15112675161532</v>
      </c>
      <c r="AA91" s="1">
        <v>-30.469320927919423</v>
      </c>
      <c r="AB91" s="1">
        <v>57.567274783593305</v>
      </c>
      <c r="AC91" s="1">
        <v>168.27590575955372</v>
      </c>
      <c r="AD91" s="1">
        <v>52.175551164582721</v>
      </c>
      <c r="AE91" s="1">
        <v>-24.976748867987954</v>
      </c>
      <c r="AF91" s="1">
        <v>50.051557254019791</v>
      </c>
      <c r="AG91" s="1">
        <v>-41.166236566964798</v>
      </c>
      <c r="AH91" s="1">
        <v>111.11757547542105</v>
      </c>
      <c r="AI91" s="1">
        <v>105.14541769968849</v>
      </c>
      <c r="AJ91" s="1">
        <v>-156.25923898256775</v>
      </c>
      <c r="AK91" s="1">
        <v>-326.09042983799344</v>
      </c>
      <c r="AL91" s="1">
        <v>121.42637135391696</v>
      </c>
      <c r="AM91" s="1">
        <v>7.3877224376704662</v>
      </c>
      <c r="AN91" s="1">
        <v>-10.721002240968202</v>
      </c>
      <c r="AO91" s="1">
        <v>130.50550570272173</v>
      </c>
      <c r="AP91" s="1">
        <v>282.78218673682585</v>
      </c>
      <c r="AQ91" s="1">
        <v>-39.524256922739148</v>
      </c>
      <c r="AR91" s="1">
        <v>-104.14256322923603</v>
      </c>
      <c r="AS91" s="1">
        <v>-33.271788872619787</v>
      </c>
      <c r="AT91" s="1">
        <v>217.68138982543334</v>
      </c>
      <c r="AU91" s="1">
        <v>1.6985824134301952</v>
      </c>
      <c r="AV91" s="1">
        <v>243.57525522060223</v>
      </c>
      <c r="AW91" s="1">
        <v>-333.15387542796299</v>
      </c>
      <c r="AX91" s="1">
        <v>-61.151139638444832</v>
      </c>
      <c r="AY91" s="1">
        <v>-154.84497997231574</v>
      </c>
      <c r="AZ91" s="1">
        <v>263.98239939758685</v>
      </c>
      <c r="BA91" s="1">
        <v>156.97250008029701</v>
      </c>
      <c r="BB91" s="1">
        <v>364.14219888809225</v>
      </c>
      <c r="BC91" s="1">
        <v>28.769468592682507</v>
      </c>
      <c r="BD91" s="1">
        <v>64.398173126443581</v>
      </c>
      <c r="BE91" s="1">
        <v>23.983468320725489</v>
      </c>
      <c r="BF91" s="1">
        <v>0.50892027023970998</v>
      </c>
      <c r="BG91" s="1">
        <v>125.91074426091247</v>
      </c>
      <c r="BH91" s="1">
        <v>410.83611715529474</v>
      </c>
      <c r="BI91" s="1">
        <v>-291.19877937510171</v>
      </c>
      <c r="BJ91" s="1">
        <v>60.373985201711278</v>
      </c>
      <c r="BK91" s="1">
        <v>-49.787054656317679</v>
      </c>
      <c r="BL91" s="1">
        <v>36.955862381869615</v>
      </c>
      <c r="BM91" s="1">
        <v>133.44506498781729</v>
      </c>
      <c r="BN91" s="1">
        <v>339.9589035179024</v>
      </c>
      <c r="BO91" s="1">
        <v>99.282216640245721</v>
      </c>
      <c r="BP91" s="1">
        <v>163.82233888803805</v>
      </c>
      <c r="BQ91" s="1">
        <v>202.07118898032317</v>
      </c>
      <c r="BR91" s="1">
        <v>263.85468559849255</v>
      </c>
      <c r="BS91" s="1">
        <v>92.080244786072612</v>
      </c>
      <c r="BT91" s="1">
        <v>409.13479949878274</v>
      </c>
      <c r="BU91" s="1">
        <v>-411.89835536243612</v>
      </c>
      <c r="BV91" s="1">
        <v>-1.287764637</v>
      </c>
      <c r="BW91" s="1">
        <v>-30.660982690000001</v>
      </c>
      <c r="BX91" s="1">
        <v>139.524312409</v>
      </c>
      <c r="BY91" s="1">
        <v>-18.368042330999998</v>
      </c>
      <c r="BZ91" s="1">
        <v>-253.538022399</v>
      </c>
      <c r="CA91" s="1">
        <v>-485.94248786599996</v>
      </c>
      <c r="CB91" s="1">
        <v>154.65492788</v>
      </c>
      <c r="CC91" s="1">
        <v>-19.404089800999998</v>
      </c>
      <c r="CD91" s="1">
        <v>82.241294791000001</v>
      </c>
      <c r="CE91" s="1">
        <v>-90.209953036000002</v>
      </c>
      <c r="CF91" s="1">
        <v>-608.61387248699998</v>
      </c>
      <c r="CG91" s="1">
        <v>-280.54689562800002</v>
      </c>
      <c r="CH91" s="1">
        <v>-0.81307957799999997</v>
      </c>
      <c r="CI91" s="1">
        <v>-112.103914078</v>
      </c>
      <c r="CJ91" s="1">
        <v>-89.868756753999989</v>
      </c>
      <c r="CK91" s="1">
        <v>478.70201381599935</v>
      </c>
      <c r="CL91" s="1">
        <v>200.45361117800067</v>
      </c>
      <c r="CM91" s="1">
        <v>191.67916986099999</v>
      </c>
      <c r="CN91" s="1">
        <v>492.95165166100003</v>
      </c>
      <c r="CO91" s="1">
        <v>51.796910971999999</v>
      </c>
      <c r="CP91" s="1">
        <v>74.589977951000037</v>
      </c>
      <c r="CQ91" s="1">
        <v>253.6968793930003</v>
      </c>
      <c r="CR91" s="1">
        <v>223.89745510299906</v>
      </c>
      <c r="CS91" s="1">
        <v>87.917379564000854</v>
      </c>
      <c r="CT91" s="1">
        <v>-0.16212985399999999</v>
      </c>
      <c r="CU91" s="1">
        <v>122.80305293499981</v>
      </c>
      <c r="CV91" s="1">
        <v>-15.560324326000053</v>
      </c>
      <c r="CW91" s="1">
        <v>226.72847989700062</v>
      </c>
      <c r="CX91" s="1">
        <v>-319.71947736100009</v>
      </c>
      <c r="CY91" s="1">
        <v>-182.23683471800098</v>
      </c>
      <c r="CZ91" s="1">
        <v>-18.33813958899924</v>
      </c>
      <c r="DA91" s="1">
        <v>-487.50679729300026</v>
      </c>
      <c r="DB91" s="1">
        <v>84.502090647000074</v>
      </c>
      <c r="DC91" s="1">
        <v>-211.91146526400078</v>
      </c>
      <c r="DD91" s="1">
        <v>-89.078985344999751</v>
      </c>
      <c r="DE91" s="1">
        <v>-316.91452564999986</v>
      </c>
      <c r="DF91" s="1">
        <v>-5.6514644989999994</v>
      </c>
      <c r="DG91" s="1">
        <v>105.69974037399889</v>
      </c>
      <c r="DH91" s="1">
        <v>460.71958852100045</v>
      </c>
      <c r="DI91" s="1">
        <v>-257.22638984699921</v>
      </c>
      <c r="DJ91" s="1">
        <v>-99.960209877000651</v>
      </c>
      <c r="DK91" s="1">
        <v>-98.665894615999278</v>
      </c>
      <c r="DL91" s="1">
        <v>227.60186989199985</v>
      </c>
      <c r="DM91" s="1">
        <v>-399.96518437000026</v>
      </c>
      <c r="DN91" s="1">
        <v>389.53371406599996</v>
      </c>
      <c r="DO91" s="1">
        <v>-347.48842444600155</v>
      </c>
      <c r="DP91" s="1">
        <v>-513.72516608700016</v>
      </c>
      <c r="DQ91" s="1">
        <v>3639.2176673160011</v>
      </c>
      <c r="DR91" s="1">
        <v>-5.8430156069999999</v>
      </c>
      <c r="DS91" s="1">
        <v>-523.06873073399925</v>
      </c>
      <c r="DT91" s="1">
        <v>446.95481253599979</v>
      </c>
      <c r="DU91" s="1">
        <v>-447.9240533920007</v>
      </c>
      <c r="DV91" s="1">
        <v>314.60343373500018</v>
      </c>
      <c r="DW91" s="1">
        <v>-174.87505097400009</v>
      </c>
      <c r="DX91" s="1">
        <v>304.89349219200102</v>
      </c>
      <c r="DY91" s="1">
        <v>-97.129767166001898</v>
      </c>
      <c r="DZ91" s="1">
        <v>-175.39834251499838</v>
      </c>
      <c r="EA91" s="1">
        <v>-292.69562148300201</v>
      </c>
      <c r="EB91" s="1">
        <v>313.93589750200039</v>
      </c>
      <c r="EC91" s="1">
        <v>-59.626853573998389</v>
      </c>
      <c r="ED91" s="1">
        <v>60.933831718</v>
      </c>
      <c r="EE91" s="1">
        <v>-504.6926191150007</v>
      </c>
      <c r="EF91" s="1">
        <v>-211.30938951199943</v>
      </c>
      <c r="EG91" s="1">
        <v>142.33172921699969</v>
      </c>
      <c r="EH91" s="1">
        <v>-611.10143250599958</v>
      </c>
      <c r="EI91" s="1">
        <v>-964.42357168000126</v>
      </c>
      <c r="EJ91" s="1">
        <v>494.88195525100002</v>
      </c>
      <c r="EK91" s="1">
        <v>5.8370535730002509</v>
      </c>
      <c r="EL91" s="1">
        <v>902.30099560000076</v>
      </c>
      <c r="EM91" s="1">
        <v>-429.54457617800142</v>
      </c>
      <c r="EN91" s="1">
        <v>172.92547301100092</v>
      </c>
      <c r="EO91" s="1">
        <v>303.04156004399965</v>
      </c>
      <c r="EP91" s="1">
        <v>165.60317110735704</v>
      </c>
      <c r="EQ91" s="1">
        <v>-251.55380741911739</v>
      </c>
      <c r="ER91" s="1">
        <v>-514.62454893444669</v>
      </c>
      <c r="ES91" s="1">
        <v>1413.1935413924489</v>
      </c>
      <c r="ET91" s="1">
        <v>639.41094449128718</v>
      </c>
      <c r="EU91" s="1">
        <v>140.72722479151167</v>
      </c>
      <c r="EV91" s="1">
        <v>-365.0106620435397</v>
      </c>
      <c r="EW91" s="1">
        <v>-325.84864068740723</v>
      </c>
      <c r="EX91" s="1">
        <v>-110.61968556472434</v>
      </c>
      <c r="EY91" s="1">
        <v>-123.42343145307991</v>
      </c>
      <c r="EZ91" s="1">
        <v>81.814711650690683</v>
      </c>
      <c r="FA91" s="1">
        <v>-474.69899872546932</v>
      </c>
      <c r="FB91" s="1">
        <v>2.9460292339428613</v>
      </c>
      <c r="FC91" s="1">
        <v>-648.99779514721649</v>
      </c>
      <c r="FD91" s="1">
        <v>2782.2777393194128</v>
      </c>
      <c r="FE91" s="1">
        <v>-26.560892439307512</v>
      </c>
      <c r="FF91" s="1">
        <v>181.22842147439766</v>
      </c>
      <c r="FG91" s="1">
        <v>-895.71869659265678</v>
      </c>
      <c r="FH91" s="1">
        <v>-213.49953969656221</v>
      </c>
      <c r="FI91" s="1">
        <v>-177.25248418724749</v>
      </c>
      <c r="FJ91" s="1">
        <v>3.9144865740000001</v>
      </c>
      <c r="FK91" s="1">
        <v>4.0773470890000008</v>
      </c>
      <c r="FL91" s="1">
        <v>6.6688344329999998</v>
      </c>
      <c r="FM91" s="1">
        <v>148.04797949599998</v>
      </c>
      <c r="FN91" s="1">
        <v>-431.8327142949168</v>
      </c>
      <c r="FO91" s="1">
        <v>-675.27756810179244</v>
      </c>
      <c r="FP91" s="1">
        <v>2472.8614334204563</v>
      </c>
      <c r="FQ91" s="1">
        <v>-451.06178444554763</v>
      </c>
      <c r="FR91" s="1">
        <v>751.54178382891848</v>
      </c>
      <c r="FS91" s="1">
        <v>163.89526698804548</v>
      </c>
      <c r="FT91" s="1">
        <v>134.26018143078232</v>
      </c>
      <c r="FU91" s="1">
        <v>-84.192753156064171</v>
      </c>
      <c r="FV91" s="1">
        <v>194.8124067618146</v>
      </c>
      <c r="FW91" s="1">
        <v>-180.44974189044848</v>
      </c>
      <c r="FX91" s="1">
        <v>546.32793275661538</v>
      </c>
      <c r="FY91" s="1">
        <v>-1422.2336672820293</v>
      </c>
      <c r="FZ91" s="1">
        <v>-119.55913755403709</v>
      </c>
      <c r="GA91" s="1">
        <v>-568.85864377838129</v>
      </c>
      <c r="GB91" s="8">
        <v>2727.0695052573355</v>
      </c>
      <c r="GC91" s="8">
        <v>512.48785070360441</v>
      </c>
      <c r="GD91" s="8">
        <v>-397.37336007662208</v>
      </c>
      <c r="GE91" s="8">
        <v>76.697053163324028</v>
      </c>
      <c r="GF91" s="8">
        <v>261.74838245937536</v>
      </c>
      <c r="GG91" s="8">
        <v>-448.00398911473707</v>
      </c>
      <c r="GH91" s="8">
        <v>203.05644119199999</v>
      </c>
      <c r="GI91" s="8">
        <v>63.631272240999998</v>
      </c>
      <c r="GJ91" s="8">
        <v>200.020666052</v>
      </c>
      <c r="GK91" s="8">
        <v>14.501970217000002</v>
      </c>
      <c r="GL91" s="9">
        <v>252.04210729598248</v>
      </c>
      <c r="GM91" s="9">
        <v>2945.4921108778226</v>
      </c>
      <c r="GN91" s="9">
        <v>-351.6457761475146</v>
      </c>
      <c r="GO91" s="9">
        <v>-203.17881818133529</v>
      </c>
      <c r="GP91" s="9">
        <v>-216.71122772283232</v>
      </c>
      <c r="GQ91" s="9">
        <v>-657.34216596689816</v>
      </c>
      <c r="GR91" s="9">
        <v>-265.80683335795453</v>
      </c>
      <c r="GS91" s="9">
        <v>-493.29476197192042</v>
      </c>
      <c r="GT91" s="9">
        <v>-331.66584404301341</v>
      </c>
      <c r="GU91" s="9">
        <v>569.82314330622046</v>
      </c>
      <c r="GV91" s="9">
        <v>306.01359433399398</v>
      </c>
      <c r="GW91" s="9">
        <v>-1848.3869976367844</v>
      </c>
      <c r="GX91" s="9">
        <v>16.545331404999999</v>
      </c>
      <c r="GY91" s="9">
        <v>114.977536637</v>
      </c>
      <c r="GZ91" s="9">
        <v>5711.7513839200001</v>
      </c>
      <c r="HA91" s="9">
        <v>3535.7541251709999</v>
      </c>
      <c r="HB91" s="9">
        <v>1330.8122866589997</v>
      </c>
      <c r="HC91" s="9">
        <v>-1.0576127059999998</v>
      </c>
      <c r="HD91" s="9">
        <v>-1.351994626</v>
      </c>
    </row>
    <row r="92" spans="1:212" s="69" customFormat="1" x14ac:dyDescent="0.25">
      <c r="A92" s="70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1"/>
      <c r="BL92" s="71"/>
      <c r="BM92" s="71"/>
      <c r="BN92" s="71"/>
      <c r="BO92" s="71"/>
      <c r="BP92" s="71"/>
      <c r="BQ92" s="71"/>
      <c r="BR92" s="71"/>
      <c r="BS92" s="71"/>
      <c r="BT92" s="71"/>
      <c r="BU92" s="71"/>
      <c r="BV92" s="71"/>
      <c r="BW92" s="71"/>
      <c r="BX92" s="71"/>
      <c r="BY92" s="71"/>
      <c r="BZ92" s="71"/>
      <c r="CA92" s="71"/>
      <c r="CB92" s="71"/>
      <c r="CC92" s="71"/>
      <c r="CD92" s="71"/>
      <c r="CE92" s="71"/>
      <c r="CF92" s="71"/>
      <c r="CG92" s="71"/>
      <c r="CH92" s="71"/>
      <c r="CI92" s="71"/>
      <c r="CJ92" s="71"/>
      <c r="CK92" s="71"/>
      <c r="CL92" s="71"/>
      <c r="CM92" s="71"/>
      <c r="CN92" s="71"/>
      <c r="CO92" s="71"/>
      <c r="CP92" s="71"/>
      <c r="CQ92" s="71"/>
      <c r="CR92" s="71"/>
      <c r="CS92" s="71"/>
      <c r="CT92" s="71"/>
      <c r="CU92" s="71"/>
      <c r="CV92" s="71"/>
      <c r="CW92" s="71"/>
      <c r="CX92" s="71"/>
      <c r="CY92" s="71"/>
      <c r="CZ92" s="71"/>
      <c r="DA92" s="71"/>
      <c r="DB92" s="71"/>
      <c r="DC92" s="71"/>
      <c r="DD92" s="71"/>
      <c r="DE92" s="71"/>
      <c r="DF92" s="71"/>
      <c r="DG92" s="71"/>
      <c r="DH92" s="71"/>
      <c r="DI92" s="71"/>
      <c r="DJ92" s="71"/>
      <c r="DK92" s="71"/>
      <c r="DL92" s="71"/>
      <c r="DM92" s="71"/>
      <c r="DN92" s="71"/>
      <c r="DO92" s="71"/>
      <c r="DP92" s="71"/>
      <c r="DQ92" s="71"/>
      <c r="DR92" s="71"/>
      <c r="DS92" s="71"/>
      <c r="DT92" s="71"/>
      <c r="DU92" s="71"/>
      <c r="DV92" s="71"/>
      <c r="DW92" s="71"/>
      <c r="DX92" s="71"/>
      <c r="DY92" s="71"/>
      <c r="DZ92" s="71"/>
      <c r="EA92" s="71"/>
      <c r="EB92" s="71"/>
      <c r="EC92" s="71"/>
      <c r="ED92" s="71"/>
      <c r="EE92" s="71"/>
      <c r="EF92" s="71"/>
      <c r="EG92" s="71"/>
      <c r="EH92" s="71"/>
      <c r="EI92" s="71"/>
      <c r="EJ92" s="71"/>
      <c r="EK92" s="71"/>
      <c r="EL92" s="71"/>
      <c r="EM92" s="71"/>
      <c r="EN92" s="71"/>
      <c r="EO92" s="71"/>
      <c r="EP92" s="71"/>
      <c r="EQ92" s="71"/>
      <c r="ER92" s="71"/>
      <c r="ES92" s="71"/>
      <c r="ET92" s="71"/>
      <c r="EU92" s="71"/>
      <c r="EV92" s="71"/>
      <c r="EW92" s="71"/>
      <c r="EX92" s="71"/>
      <c r="EY92" s="71"/>
      <c r="EZ92" s="71"/>
      <c r="FA92" s="71"/>
      <c r="FB92" s="71"/>
      <c r="FC92" s="71"/>
      <c r="FD92" s="71"/>
      <c r="FE92" s="71"/>
      <c r="FF92" s="71"/>
      <c r="FG92" s="71"/>
      <c r="FH92" s="71"/>
      <c r="FI92" s="71"/>
      <c r="FJ92" s="71"/>
      <c r="FK92" s="71"/>
      <c r="FL92" s="71"/>
      <c r="FM92" s="71"/>
      <c r="FN92" s="71"/>
      <c r="FO92" s="71"/>
      <c r="FP92" s="71"/>
      <c r="FQ92" s="71"/>
      <c r="FR92" s="71"/>
      <c r="FS92" s="71"/>
      <c r="FT92" s="71"/>
      <c r="FU92" s="71"/>
      <c r="FV92" s="71"/>
      <c r="FW92" s="71"/>
      <c r="FX92" s="71"/>
      <c r="FY92" s="71"/>
      <c r="FZ92" s="71"/>
      <c r="GA92" s="71"/>
      <c r="GB92" s="67"/>
      <c r="GC92" s="67"/>
      <c r="GD92" s="67"/>
      <c r="GE92" s="67"/>
      <c r="GF92" s="67"/>
      <c r="GG92" s="67"/>
      <c r="GH92" s="67"/>
      <c r="GI92" s="67"/>
      <c r="GJ92" s="67"/>
      <c r="GK92" s="67"/>
      <c r="GL92" s="68"/>
      <c r="GM92" s="68"/>
      <c r="GN92" s="68"/>
      <c r="GO92" s="68"/>
      <c r="GP92" s="68"/>
      <c r="GQ92" s="68"/>
      <c r="GR92" s="68"/>
      <c r="GS92" s="68"/>
      <c r="GT92" s="68"/>
      <c r="GU92" s="68"/>
      <c r="GV92" s="68"/>
      <c r="GW92" s="68"/>
      <c r="GX92" s="68">
        <v>0</v>
      </c>
      <c r="GY92" s="68">
        <v>0</v>
      </c>
      <c r="GZ92" s="68">
        <v>0</v>
      </c>
      <c r="HA92" s="68">
        <v>30</v>
      </c>
      <c r="HB92" s="68">
        <v>654.75199999999995</v>
      </c>
      <c r="HC92" s="68"/>
      <c r="HD92" s="68"/>
    </row>
    <row r="93" spans="1:212" s="69" customFormat="1" x14ac:dyDescent="0.25">
      <c r="A93" s="70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71"/>
      <c r="BK93" s="71"/>
      <c r="BL93" s="71"/>
      <c r="BM93" s="71"/>
      <c r="BN93" s="71"/>
      <c r="BO93" s="71"/>
      <c r="BP93" s="71"/>
      <c r="BQ93" s="71"/>
      <c r="BR93" s="71"/>
      <c r="BS93" s="71"/>
      <c r="BT93" s="71"/>
      <c r="BU93" s="71"/>
      <c r="BV93" s="71"/>
      <c r="BW93" s="71"/>
      <c r="BX93" s="71"/>
      <c r="BY93" s="71"/>
      <c r="BZ93" s="71"/>
      <c r="CA93" s="71"/>
      <c r="CB93" s="71"/>
      <c r="CC93" s="71"/>
      <c r="CD93" s="71"/>
      <c r="CE93" s="71"/>
      <c r="CF93" s="71"/>
      <c r="CG93" s="71"/>
      <c r="CH93" s="71"/>
      <c r="CI93" s="71"/>
      <c r="CJ93" s="71"/>
      <c r="CK93" s="71"/>
      <c r="CL93" s="71"/>
      <c r="CM93" s="71"/>
      <c r="CN93" s="71"/>
      <c r="CO93" s="71"/>
      <c r="CP93" s="71"/>
      <c r="CQ93" s="71"/>
      <c r="CR93" s="71"/>
      <c r="CS93" s="71"/>
      <c r="CT93" s="71"/>
      <c r="CU93" s="71"/>
      <c r="CV93" s="71"/>
      <c r="CW93" s="71"/>
      <c r="CX93" s="71"/>
      <c r="CY93" s="71"/>
      <c r="CZ93" s="71"/>
      <c r="DA93" s="71"/>
      <c r="DB93" s="71"/>
      <c r="DC93" s="71"/>
      <c r="DD93" s="71"/>
      <c r="DE93" s="71"/>
      <c r="DF93" s="71"/>
      <c r="DG93" s="71"/>
      <c r="DH93" s="71"/>
      <c r="DI93" s="71"/>
      <c r="DJ93" s="71"/>
      <c r="DK93" s="71"/>
      <c r="DL93" s="71"/>
      <c r="DM93" s="71"/>
      <c r="DN93" s="71"/>
      <c r="DO93" s="71"/>
      <c r="DP93" s="71"/>
      <c r="DQ93" s="71"/>
      <c r="DR93" s="71"/>
      <c r="DS93" s="71"/>
      <c r="DT93" s="71"/>
      <c r="DU93" s="71"/>
      <c r="DV93" s="71"/>
      <c r="DW93" s="71"/>
      <c r="DX93" s="71"/>
      <c r="DY93" s="71"/>
      <c r="DZ93" s="71"/>
      <c r="EA93" s="71"/>
      <c r="EB93" s="71"/>
      <c r="EC93" s="71"/>
      <c r="ED93" s="71"/>
      <c r="EE93" s="71"/>
      <c r="EF93" s="71"/>
      <c r="EG93" s="71"/>
      <c r="EH93" s="71"/>
      <c r="EI93" s="71"/>
      <c r="EJ93" s="71"/>
      <c r="EK93" s="71"/>
      <c r="EL93" s="71"/>
      <c r="EM93" s="71"/>
      <c r="EN93" s="71"/>
      <c r="EO93" s="71"/>
      <c r="EP93" s="71"/>
      <c r="EQ93" s="71"/>
      <c r="ER93" s="71"/>
      <c r="ES93" s="71"/>
      <c r="ET93" s="71"/>
      <c r="EU93" s="71"/>
      <c r="EV93" s="71"/>
      <c r="EW93" s="71"/>
      <c r="EX93" s="71"/>
      <c r="EY93" s="71"/>
      <c r="EZ93" s="71"/>
      <c r="FA93" s="71"/>
      <c r="FB93" s="71"/>
      <c r="FC93" s="71"/>
      <c r="FD93" s="71"/>
      <c r="FE93" s="71"/>
      <c r="FF93" s="71"/>
      <c r="FG93" s="71"/>
      <c r="FH93" s="71"/>
      <c r="FI93" s="71"/>
      <c r="FJ93" s="71"/>
      <c r="FK93" s="71"/>
      <c r="FL93" s="71"/>
      <c r="FM93" s="71"/>
      <c r="FN93" s="71"/>
      <c r="FO93" s="71"/>
      <c r="FP93" s="71"/>
      <c r="FQ93" s="71"/>
      <c r="FR93" s="71"/>
      <c r="FS93" s="71"/>
      <c r="FT93" s="71"/>
      <c r="FU93" s="71"/>
      <c r="FV93" s="71"/>
      <c r="FW93" s="71"/>
      <c r="FX93" s="71"/>
      <c r="FY93" s="71"/>
      <c r="FZ93" s="71"/>
      <c r="GA93" s="71"/>
      <c r="GB93" s="67"/>
      <c r="GC93" s="67"/>
      <c r="GD93" s="67"/>
      <c r="GE93" s="67"/>
      <c r="GF93" s="67"/>
      <c r="GG93" s="67"/>
      <c r="GH93" s="67"/>
      <c r="GI93" s="67"/>
      <c r="GJ93" s="67"/>
      <c r="GK93" s="67"/>
      <c r="GL93" s="68"/>
      <c r="GM93" s="68"/>
      <c r="GN93" s="68"/>
      <c r="GO93" s="68"/>
      <c r="GP93" s="68"/>
      <c r="GQ93" s="68"/>
      <c r="GR93" s="68"/>
      <c r="GS93" s="68"/>
      <c r="GT93" s="68"/>
      <c r="GU93" s="68"/>
      <c r="GV93" s="68"/>
      <c r="GW93" s="68"/>
      <c r="GX93" s="68">
        <v>0</v>
      </c>
      <c r="GY93" s="68">
        <v>0</v>
      </c>
      <c r="GZ93" s="68">
        <v>0</v>
      </c>
      <c r="HA93" s="68">
        <v>120</v>
      </c>
      <c r="HB93" s="68">
        <v>0</v>
      </c>
      <c r="HC93" s="68"/>
      <c r="HD93" s="68"/>
    </row>
    <row r="94" spans="1:212" s="69" customFormat="1" x14ac:dyDescent="0.25">
      <c r="A94" s="70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1"/>
      <c r="BI94" s="71"/>
      <c r="BJ94" s="71"/>
      <c r="BK94" s="71"/>
      <c r="BL94" s="71"/>
      <c r="BM94" s="71"/>
      <c r="BN94" s="71"/>
      <c r="BO94" s="71"/>
      <c r="BP94" s="71"/>
      <c r="BQ94" s="71"/>
      <c r="BR94" s="71"/>
      <c r="BS94" s="71"/>
      <c r="BT94" s="71"/>
      <c r="BU94" s="71"/>
      <c r="BV94" s="71"/>
      <c r="BW94" s="71"/>
      <c r="BX94" s="71"/>
      <c r="BY94" s="71"/>
      <c r="BZ94" s="71"/>
      <c r="CA94" s="71"/>
      <c r="CB94" s="71"/>
      <c r="CC94" s="71"/>
      <c r="CD94" s="71"/>
      <c r="CE94" s="71"/>
      <c r="CF94" s="71"/>
      <c r="CG94" s="71"/>
      <c r="CH94" s="71"/>
      <c r="CI94" s="71"/>
      <c r="CJ94" s="71"/>
      <c r="CK94" s="71"/>
      <c r="CL94" s="71"/>
      <c r="CM94" s="71"/>
      <c r="CN94" s="71"/>
      <c r="CO94" s="71"/>
      <c r="CP94" s="71"/>
      <c r="CQ94" s="71"/>
      <c r="CR94" s="71"/>
      <c r="CS94" s="71"/>
      <c r="CT94" s="71"/>
      <c r="CU94" s="71"/>
      <c r="CV94" s="71"/>
      <c r="CW94" s="71"/>
      <c r="CX94" s="71"/>
      <c r="CY94" s="71"/>
      <c r="CZ94" s="71"/>
      <c r="DA94" s="71"/>
      <c r="DB94" s="71"/>
      <c r="DC94" s="71"/>
      <c r="DD94" s="71"/>
      <c r="DE94" s="71"/>
      <c r="DF94" s="71"/>
      <c r="DG94" s="71"/>
      <c r="DH94" s="71"/>
      <c r="DI94" s="71"/>
      <c r="DJ94" s="71"/>
      <c r="DK94" s="71"/>
      <c r="DL94" s="71"/>
      <c r="DM94" s="71"/>
      <c r="DN94" s="71"/>
      <c r="DO94" s="71"/>
      <c r="DP94" s="71"/>
      <c r="DQ94" s="71"/>
      <c r="DR94" s="71"/>
      <c r="DS94" s="71"/>
      <c r="DT94" s="71"/>
      <c r="DU94" s="71"/>
      <c r="DV94" s="71"/>
      <c r="DW94" s="71"/>
      <c r="DX94" s="71"/>
      <c r="DY94" s="71"/>
      <c r="DZ94" s="71"/>
      <c r="EA94" s="71"/>
      <c r="EB94" s="71"/>
      <c r="EC94" s="71"/>
      <c r="ED94" s="71"/>
      <c r="EE94" s="71"/>
      <c r="EF94" s="71"/>
      <c r="EG94" s="71"/>
      <c r="EH94" s="71"/>
      <c r="EI94" s="71"/>
      <c r="EJ94" s="71"/>
      <c r="EK94" s="71"/>
      <c r="EL94" s="71"/>
      <c r="EM94" s="71"/>
      <c r="EN94" s="71"/>
      <c r="EO94" s="71"/>
      <c r="EP94" s="71"/>
      <c r="EQ94" s="71"/>
      <c r="ER94" s="71"/>
      <c r="ES94" s="71"/>
      <c r="ET94" s="71"/>
      <c r="EU94" s="71"/>
      <c r="EV94" s="71"/>
      <c r="EW94" s="71"/>
      <c r="EX94" s="71"/>
      <c r="EY94" s="71"/>
      <c r="EZ94" s="71"/>
      <c r="FA94" s="71"/>
      <c r="FB94" s="71"/>
      <c r="FC94" s="71"/>
      <c r="FD94" s="71"/>
      <c r="FE94" s="71"/>
      <c r="FF94" s="71"/>
      <c r="FG94" s="71"/>
      <c r="FH94" s="71"/>
      <c r="FI94" s="71"/>
      <c r="FJ94" s="71"/>
      <c r="FK94" s="71"/>
      <c r="FL94" s="71"/>
      <c r="FM94" s="71"/>
      <c r="FN94" s="71"/>
      <c r="FO94" s="71"/>
      <c r="FP94" s="71"/>
      <c r="FQ94" s="71"/>
      <c r="FR94" s="71"/>
      <c r="FS94" s="71"/>
      <c r="FT94" s="71"/>
      <c r="FU94" s="71"/>
      <c r="FV94" s="71"/>
      <c r="FW94" s="71"/>
      <c r="FX94" s="71"/>
      <c r="FY94" s="71"/>
      <c r="FZ94" s="71"/>
      <c r="GA94" s="71"/>
      <c r="GB94" s="67"/>
      <c r="GC94" s="67"/>
      <c r="GD94" s="67"/>
      <c r="GE94" s="67"/>
      <c r="GF94" s="67"/>
      <c r="GG94" s="67"/>
      <c r="GH94" s="67"/>
      <c r="GI94" s="67"/>
      <c r="GJ94" s="67"/>
      <c r="GK94" s="67"/>
      <c r="GL94" s="68"/>
      <c r="GM94" s="68"/>
      <c r="GN94" s="68"/>
      <c r="GO94" s="68"/>
      <c r="GP94" s="68"/>
      <c r="GQ94" s="68"/>
      <c r="GR94" s="68"/>
      <c r="GS94" s="68"/>
      <c r="GT94" s="68"/>
      <c r="GU94" s="68"/>
      <c r="GV94" s="68"/>
      <c r="GW94" s="68"/>
      <c r="GX94" s="68">
        <v>0</v>
      </c>
      <c r="GY94" s="68">
        <v>0</v>
      </c>
      <c r="GZ94" s="68">
        <v>0</v>
      </c>
      <c r="HA94" s="68">
        <v>120</v>
      </c>
      <c r="HB94" s="68">
        <v>0</v>
      </c>
      <c r="HC94" s="68"/>
      <c r="HD94" s="68"/>
    </row>
    <row r="95" spans="1:212" s="69" customFormat="1" x14ac:dyDescent="0.25">
      <c r="A95" s="70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1"/>
      <c r="CV95" s="71"/>
      <c r="CW95" s="71"/>
      <c r="CX95" s="71"/>
      <c r="CY95" s="71"/>
      <c r="CZ95" s="71"/>
      <c r="DA95" s="71"/>
      <c r="DB95" s="71"/>
      <c r="DC95" s="71"/>
      <c r="DD95" s="71"/>
      <c r="DE95" s="71"/>
      <c r="DF95" s="71"/>
      <c r="DG95" s="71"/>
      <c r="DH95" s="71"/>
      <c r="DI95" s="71"/>
      <c r="DJ95" s="71"/>
      <c r="DK95" s="71"/>
      <c r="DL95" s="71"/>
      <c r="DM95" s="71"/>
      <c r="DN95" s="71"/>
      <c r="DO95" s="71"/>
      <c r="DP95" s="71"/>
      <c r="DQ95" s="71"/>
      <c r="DR95" s="71"/>
      <c r="DS95" s="71"/>
      <c r="DT95" s="71"/>
      <c r="DU95" s="71"/>
      <c r="DV95" s="71"/>
      <c r="DW95" s="71"/>
      <c r="DX95" s="71"/>
      <c r="DY95" s="71"/>
      <c r="DZ95" s="71"/>
      <c r="EA95" s="71"/>
      <c r="EB95" s="71"/>
      <c r="EC95" s="71"/>
      <c r="ED95" s="71"/>
      <c r="EE95" s="71"/>
      <c r="EF95" s="71"/>
      <c r="EG95" s="71"/>
      <c r="EH95" s="71"/>
      <c r="EI95" s="71"/>
      <c r="EJ95" s="71"/>
      <c r="EK95" s="71"/>
      <c r="EL95" s="71"/>
      <c r="EM95" s="71"/>
      <c r="EN95" s="71"/>
      <c r="EO95" s="71"/>
      <c r="EP95" s="71"/>
      <c r="EQ95" s="71"/>
      <c r="ER95" s="71"/>
      <c r="ES95" s="71"/>
      <c r="ET95" s="71"/>
      <c r="EU95" s="71"/>
      <c r="EV95" s="71"/>
      <c r="EW95" s="71"/>
      <c r="EX95" s="71"/>
      <c r="EY95" s="71"/>
      <c r="EZ95" s="71"/>
      <c r="FA95" s="71"/>
      <c r="FB95" s="71"/>
      <c r="FC95" s="71"/>
      <c r="FD95" s="71"/>
      <c r="FE95" s="71"/>
      <c r="FF95" s="71"/>
      <c r="FG95" s="71"/>
      <c r="FH95" s="71"/>
      <c r="FI95" s="71"/>
      <c r="FJ95" s="71"/>
      <c r="FK95" s="71"/>
      <c r="FL95" s="71"/>
      <c r="FM95" s="71"/>
      <c r="FN95" s="71"/>
      <c r="FO95" s="71"/>
      <c r="FP95" s="71"/>
      <c r="FQ95" s="71"/>
      <c r="FR95" s="71"/>
      <c r="FS95" s="71"/>
      <c r="FT95" s="71"/>
      <c r="FU95" s="71"/>
      <c r="FV95" s="71"/>
      <c r="FW95" s="71"/>
      <c r="FX95" s="71"/>
      <c r="FY95" s="71"/>
      <c r="FZ95" s="71"/>
      <c r="GA95" s="71"/>
      <c r="GB95" s="67"/>
      <c r="GC95" s="67"/>
      <c r="GD95" s="67"/>
      <c r="GE95" s="67"/>
      <c r="GF95" s="67"/>
      <c r="GG95" s="67"/>
      <c r="GH95" s="67"/>
      <c r="GI95" s="67"/>
      <c r="GJ95" s="67"/>
      <c r="GK95" s="67"/>
      <c r="GL95" s="68"/>
      <c r="GM95" s="68"/>
      <c r="GN95" s="68"/>
      <c r="GO95" s="68"/>
      <c r="GP95" s="68"/>
      <c r="GQ95" s="68"/>
      <c r="GR95" s="68"/>
      <c r="GS95" s="68"/>
      <c r="GT95" s="68"/>
      <c r="GU95" s="68"/>
      <c r="GV95" s="68"/>
      <c r="GW95" s="68"/>
      <c r="GX95" s="68">
        <v>0</v>
      </c>
      <c r="GY95" s="68">
        <v>0</v>
      </c>
      <c r="GZ95" s="68">
        <v>0</v>
      </c>
      <c r="HA95" s="68">
        <v>120</v>
      </c>
      <c r="HB95" s="68">
        <v>0</v>
      </c>
      <c r="HC95" s="68"/>
      <c r="HD95" s="68"/>
    </row>
    <row r="96" spans="1:212" s="69" customFormat="1" x14ac:dyDescent="0.25">
      <c r="A96" s="70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71"/>
      <c r="BN96" s="71"/>
      <c r="BO96" s="71"/>
      <c r="BP96" s="71"/>
      <c r="BQ96" s="71"/>
      <c r="BR96" s="71"/>
      <c r="BS96" s="71"/>
      <c r="BT96" s="71"/>
      <c r="BU96" s="71"/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71"/>
      <c r="DI96" s="71"/>
      <c r="DJ96" s="71"/>
      <c r="DK96" s="71"/>
      <c r="DL96" s="71"/>
      <c r="DM96" s="71"/>
      <c r="DN96" s="71"/>
      <c r="DO96" s="71"/>
      <c r="DP96" s="71"/>
      <c r="DQ96" s="71"/>
      <c r="DR96" s="71"/>
      <c r="DS96" s="71"/>
      <c r="DT96" s="71"/>
      <c r="DU96" s="71"/>
      <c r="DV96" s="71"/>
      <c r="DW96" s="71"/>
      <c r="DX96" s="71"/>
      <c r="DY96" s="71"/>
      <c r="DZ96" s="71"/>
      <c r="EA96" s="71"/>
      <c r="EB96" s="71"/>
      <c r="EC96" s="71"/>
      <c r="ED96" s="71"/>
      <c r="EE96" s="71"/>
      <c r="EF96" s="71"/>
      <c r="EG96" s="71"/>
      <c r="EH96" s="71"/>
      <c r="EI96" s="71"/>
      <c r="EJ96" s="71"/>
      <c r="EK96" s="71"/>
      <c r="EL96" s="71"/>
      <c r="EM96" s="71"/>
      <c r="EN96" s="71"/>
      <c r="EO96" s="71"/>
      <c r="EP96" s="71"/>
      <c r="EQ96" s="71"/>
      <c r="ER96" s="71"/>
      <c r="ES96" s="71"/>
      <c r="ET96" s="71"/>
      <c r="EU96" s="71"/>
      <c r="EV96" s="71"/>
      <c r="EW96" s="71"/>
      <c r="EX96" s="71"/>
      <c r="EY96" s="71"/>
      <c r="EZ96" s="71"/>
      <c r="FA96" s="71"/>
      <c r="FB96" s="71"/>
      <c r="FC96" s="71"/>
      <c r="FD96" s="71"/>
      <c r="FE96" s="71"/>
      <c r="FF96" s="71"/>
      <c r="FG96" s="71"/>
      <c r="FH96" s="71"/>
      <c r="FI96" s="71"/>
      <c r="FJ96" s="71"/>
      <c r="FK96" s="71"/>
      <c r="FL96" s="71"/>
      <c r="FM96" s="71"/>
      <c r="FN96" s="71"/>
      <c r="FO96" s="71"/>
      <c r="FP96" s="71"/>
      <c r="FQ96" s="71"/>
      <c r="FR96" s="71"/>
      <c r="FS96" s="71"/>
      <c r="FT96" s="71"/>
      <c r="FU96" s="71"/>
      <c r="FV96" s="71"/>
      <c r="FW96" s="71"/>
      <c r="FX96" s="71"/>
      <c r="FY96" s="71"/>
      <c r="FZ96" s="71"/>
      <c r="GA96" s="71"/>
      <c r="GB96" s="67"/>
      <c r="GC96" s="67"/>
      <c r="GD96" s="67"/>
      <c r="GE96" s="67"/>
      <c r="GF96" s="67"/>
      <c r="GG96" s="67"/>
      <c r="GH96" s="67"/>
      <c r="GI96" s="67"/>
      <c r="GJ96" s="67"/>
      <c r="GK96" s="67"/>
      <c r="GL96" s="68"/>
      <c r="GM96" s="68"/>
      <c r="GN96" s="68"/>
      <c r="GO96" s="68"/>
      <c r="GP96" s="68"/>
      <c r="GQ96" s="68"/>
      <c r="GR96" s="68"/>
      <c r="GS96" s="68"/>
      <c r="GT96" s="68"/>
      <c r="GU96" s="68"/>
      <c r="GV96" s="68"/>
      <c r="GW96" s="68"/>
      <c r="GX96" s="68">
        <v>0</v>
      </c>
      <c r="GY96" s="68">
        <v>0</v>
      </c>
      <c r="GZ96" s="68">
        <v>0</v>
      </c>
      <c r="HA96" s="68">
        <v>0</v>
      </c>
      <c r="HB96" s="68">
        <v>650</v>
      </c>
      <c r="HC96" s="68"/>
      <c r="HD96" s="68"/>
    </row>
    <row r="97" spans="1:212" s="69" customFormat="1" x14ac:dyDescent="0.25">
      <c r="A97" s="70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1"/>
      <c r="BL97" s="71"/>
      <c r="BM97" s="71"/>
      <c r="BN97" s="71"/>
      <c r="BO97" s="71"/>
      <c r="BP97" s="71"/>
      <c r="BQ97" s="71"/>
      <c r="BR97" s="71"/>
      <c r="BS97" s="71"/>
      <c r="BT97" s="71"/>
      <c r="BU97" s="71"/>
      <c r="BV97" s="71"/>
      <c r="BW97" s="71"/>
      <c r="BX97" s="71"/>
      <c r="BY97" s="71"/>
      <c r="BZ97" s="71"/>
      <c r="CA97" s="71"/>
      <c r="CB97" s="71"/>
      <c r="CC97" s="71"/>
      <c r="CD97" s="71"/>
      <c r="CE97" s="71"/>
      <c r="CF97" s="71"/>
      <c r="CG97" s="71"/>
      <c r="CH97" s="71"/>
      <c r="CI97" s="71"/>
      <c r="CJ97" s="71"/>
      <c r="CK97" s="71"/>
      <c r="CL97" s="71"/>
      <c r="CM97" s="71"/>
      <c r="CN97" s="71"/>
      <c r="CO97" s="71"/>
      <c r="CP97" s="71"/>
      <c r="CQ97" s="71"/>
      <c r="CR97" s="71"/>
      <c r="CS97" s="71"/>
      <c r="CT97" s="71"/>
      <c r="CU97" s="71"/>
      <c r="CV97" s="71"/>
      <c r="CW97" s="71"/>
      <c r="CX97" s="71"/>
      <c r="CY97" s="71"/>
      <c r="CZ97" s="71"/>
      <c r="DA97" s="71"/>
      <c r="DB97" s="71"/>
      <c r="DC97" s="71"/>
      <c r="DD97" s="71"/>
      <c r="DE97" s="71"/>
      <c r="DF97" s="71"/>
      <c r="DG97" s="71"/>
      <c r="DH97" s="71"/>
      <c r="DI97" s="71"/>
      <c r="DJ97" s="71"/>
      <c r="DK97" s="71"/>
      <c r="DL97" s="71"/>
      <c r="DM97" s="71"/>
      <c r="DN97" s="71"/>
      <c r="DO97" s="71"/>
      <c r="DP97" s="71"/>
      <c r="DQ97" s="71"/>
      <c r="DR97" s="71"/>
      <c r="DS97" s="71"/>
      <c r="DT97" s="71"/>
      <c r="DU97" s="71"/>
      <c r="DV97" s="71"/>
      <c r="DW97" s="71"/>
      <c r="DX97" s="71"/>
      <c r="DY97" s="71"/>
      <c r="DZ97" s="71"/>
      <c r="EA97" s="71"/>
      <c r="EB97" s="71"/>
      <c r="EC97" s="71"/>
      <c r="ED97" s="71"/>
      <c r="EE97" s="71"/>
      <c r="EF97" s="71"/>
      <c r="EG97" s="71"/>
      <c r="EH97" s="71"/>
      <c r="EI97" s="71"/>
      <c r="EJ97" s="71"/>
      <c r="EK97" s="71"/>
      <c r="EL97" s="71"/>
      <c r="EM97" s="71"/>
      <c r="EN97" s="71"/>
      <c r="EO97" s="71"/>
      <c r="EP97" s="71"/>
      <c r="EQ97" s="71"/>
      <c r="ER97" s="71"/>
      <c r="ES97" s="71"/>
      <c r="ET97" s="71"/>
      <c r="EU97" s="71"/>
      <c r="EV97" s="71"/>
      <c r="EW97" s="71"/>
      <c r="EX97" s="71"/>
      <c r="EY97" s="71"/>
      <c r="EZ97" s="71"/>
      <c r="FA97" s="71"/>
      <c r="FB97" s="71"/>
      <c r="FC97" s="71"/>
      <c r="FD97" s="71"/>
      <c r="FE97" s="71"/>
      <c r="FF97" s="71"/>
      <c r="FG97" s="71"/>
      <c r="FH97" s="71"/>
      <c r="FI97" s="71"/>
      <c r="FJ97" s="71"/>
      <c r="FK97" s="71"/>
      <c r="FL97" s="71"/>
      <c r="FM97" s="71"/>
      <c r="FN97" s="71"/>
      <c r="FO97" s="71"/>
      <c r="FP97" s="71"/>
      <c r="FQ97" s="71"/>
      <c r="FR97" s="71"/>
      <c r="FS97" s="71"/>
      <c r="FT97" s="71"/>
      <c r="FU97" s="71"/>
      <c r="FV97" s="71"/>
      <c r="FW97" s="71"/>
      <c r="FX97" s="71"/>
      <c r="FY97" s="71"/>
      <c r="FZ97" s="71"/>
      <c r="GA97" s="71"/>
      <c r="GB97" s="67"/>
      <c r="GC97" s="67"/>
      <c r="GD97" s="67"/>
      <c r="GE97" s="67"/>
      <c r="GF97" s="67"/>
      <c r="GG97" s="67"/>
      <c r="GH97" s="67"/>
      <c r="GI97" s="67"/>
      <c r="GJ97" s="67"/>
      <c r="GK97" s="67"/>
      <c r="GL97" s="68"/>
      <c r="GM97" s="68"/>
      <c r="GN97" s="68"/>
      <c r="GO97" s="68"/>
      <c r="GP97" s="68"/>
      <c r="GQ97" s="68"/>
      <c r="GR97" s="68"/>
      <c r="GS97" s="68"/>
      <c r="GT97" s="68"/>
      <c r="GU97" s="68"/>
      <c r="GV97" s="68"/>
      <c r="GW97" s="68"/>
      <c r="GX97" s="68">
        <v>16.545331404999999</v>
      </c>
      <c r="GY97" s="68">
        <v>114.977536637</v>
      </c>
      <c r="GZ97" s="68">
        <v>5711.7513839200001</v>
      </c>
      <c r="HA97" s="68">
        <v>3145.7541251709999</v>
      </c>
      <c r="HB97" s="68">
        <v>26.060286658999757</v>
      </c>
      <c r="HC97" s="68">
        <v>-1.0576127059999998</v>
      </c>
      <c r="HD97" s="68">
        <v>-1.351994626</v>
      </c>
    </row>
    <row r="98" spans="1:212" x14ac:dyDescent="0.25">
      <c r="A98" s="15" t="s">
        <v>65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  <c r="CC98" s="1">
        <v>0</v>
      </c>
      <c r="CD98" s="1">
        <v>0</v>
      </c>
      <c r="CE98" s="1">
        <v>0</v>
      </c>
      <c r="CF98" s="1">
        <v>0</v>
      </c>
      <c r="CG98" s="1">
        <v>0</v>
      </c>
      <c r="CH98" s="1">
        <v>0</v>
      </c>
      <c r="CI98" s="1">
        <v>0</v>
      </c>
      <c r="CJ98" s="1">
        <v>0</v>
      </c>
      <c r="CK98" s="1">
        <v>0</v>
      </c>
      <c r="CL98" s="1">
        <v>0</v>
      </c>
      <c r="CM98" s="1">
        <v>0</v>
      </c>
      <c r="CN98" s="1">
        <v>0</v>
      </c>
      <c r="CO98" s="1">
        <v>0</v>
      </c>
      <c r="CP98" s="1">
        <v>0</v>
      </c>
      <c r="CQ98" s="1">
        <v>0</v>
      </c>
      <c r="CR98" s="1">
        <v>0</v>
      </c>
      <c r="CS98" s="1">
        <v>0</v>
      </c>
      <c r="CT98" s="1">
        <v>0</v>
      </c>
      <c r="CU98" s="1">
        <v>0</v>
      </c>
      <c r="CV98" s="1">
        <v>0</v>
      </c>
      <c r="CW98" s="1">
        <v>0</v>
      </c>
      <c r="CX98" s="1">
        <v>0</v>
      </c>
      <c r="CY98" s="1">
        <v>0</v>
      </c>
      <c r="CZ98" s="1">
        <v>0</v>
      </c>
      <c r="DA98" s="1">
        <v>0</v>
      </c>
      <c r="DB98" s="1">
        <v>0</v>
      </c>
      <c r="DC98" s="1">
        <v>0</v>
      </c>
      <c r="DD98" s="1">
        <v>0</v>
      </c>
      <c r="DE98" s="1">
        <v>0</v>
      </c>
      <c r="DF98" s="1">
        <v>0</v>
      </c>
      <c r="DG98" s="1">
        <v>0</v>
      </c>
      <c r="DH98" s="1">
        <v>0</v>
      </c>
      <c r="DI98" s="1">
        <v>0</v>
      </c>
      <c r="DJ98" s="1">
        <v>0</v>
      </c>
      <c r="DK98" s="1">
        <v>0</v>
      </c>
      <c r="DL98" s="1">
        <v>0</v>
      </c>
      <c r="DM98" s="1">
        <v>0</v>
      </c>
      <c r="DN98" s="1">
        <v>0</v>
      </c>
      <c r="DO98" s="1">
        <v>0</v>
      </c>
      <c r="DP98" s="1">
        <v>0</v>
      </c>
      <c r="DQ98" s="1">
        <v>0</v>
      </c>
      <c r="DR98" s="1">
        <v>0</v>
      </c>
      <c r="DS98" s="1">
        <v>0</v>
      </c>
      <c r="DT98" s="1">
        <v>0</v>
      </c>
      <c r="DU98" s="1">
        <v>0</v>
      </c>
      <c r="DV98" s="1">
        <v>0</v>
      </c>
      <c r="DW98" s="1">
        <v>0</v>
      </c>
      <c r="DX98" s="1">
        <v>0</v>
      </c>
      <c r="DY98" s="1">
        <v>0</v>
      </c>
      <c r="DZ98" s="1">
        <v>0</v>
      </c>
      <c r="EA98" s="1">
        <v>0</v>
      </c>
      <c r="EB98" s="1">
        <v>0</v>
      </c>
      <c r="EC98" s="1">
        <v>0</v>
      </c>
      <c r="ED98" s="1">
        <v>0</v>
      </c>
      <c r="EE98" s="1">
        <v>0</v>
      </c>
      <c r="EF98" s="1">
        <v>0</v>
      </c>
      <c r="EG98" s="1">
        <v>0</v>
      </c>
      <c r="EH98" s="1">
        <v>0</v>
      </c>
      <c r="EI98" s="1">
        <v>0</v>
      </c>
      <c r="EJ98" s="1">
        <v>0</v>
      </c>
      <c r="EK98" s="1">
        <v>0</v>
      </c>
      <c r="EL98" s="1">
        <v>0</v>
      </c>
      <c r="EM98" s="1">
        <v>0</v>
      </c>
      <c r="EN98" s="1">
        <v>0</v>
      </c>
      <c r="EO98" s="1">
        <v>0</v>
      </c>
      <c r="EP98" s="1">
        <v>0</v>
      </c>
      <c r="EQ98" s="1">
        <v>0</v>
      </c>
      <c r="ER98" s="1">
        <v>0</v>
      </c>
      <c r="ES98" s="1">
        <v>0</v>
      </c>
      <c r="ET98" s="1">
        <v>0</v>
      </c>
      <c r="EU98" s="1">
        <v>0</v>
      </c>
      <c r="EV98" s="1">
        <v>0</v>
      </c>
      <c r="EW98" s="1">
        <v>0</v>
      </c>
      <c r="EX98" s="1">
        <v>0</v>
      </c>
      <c r="EY98" s="1">
        <v>0</v>
      </c>
      <c r="EZ98" s="1">
        <v>0</v>
      </c>
      <c r="FA98" s="1">
        <v>0</v>
      </c>
      <c r="FB98" s="1">
        <v>0</v>
      </c>
      <c r="FC98" s="1">
        <v>0</v>
      </c>
      <c r="FD98" s="1">
        <v>0</v>
      </c>
      <c r="FE98" s="1">
        <v>0</v>
      </c>
      <c r="FF98" s="1">
        <v>0</v>
      </c>
      <c r="FG98" s="1">
        <v>0</v>
      </c>
      <c r="FH98" s="1">
        <v>0</v>
      </c>
      <c r="FI98" s="1">
        <v>0</v>
      </c>
      <c r="FJ98" s="1">
        <v>0</v>
      </c>
      <c r="FK98" s="1">
        <v>0</v>
      </c>
      <c r="FL98" s="1">
        <v>0</v>
      </c>
      <c r="FM98" s="1">
        <v>0</v>
      </c>
      <c r="FN98" s="1">
        <v>0</v>
      </c>
      <c r="FO98" s="1">
        <v>0</v>
      </c>
      <c r="FP98" s="1">
        <v>0</v>
      </c>
      <c r="FQ98" s="1">
        <v>0</v>
      </c>
      <c r="FR98" s="1">
        <v>0</v>
      </c>
      <c r="FS98" s="1">
        <v>0</v>
      </c>
      <c r="FT98" s="1">
        <v>0</v>
      </c>
      <c r="FU98" s="1">
        <v>0</v>
      </c>
      <c r="FV98" s="1">
        <v>0</v>
      </c>
      <c r="FW98" s="1">
        <v>0</v>
      </c>
      <c r="FX98" s="1">
        <v>0</v>
      </c>
      <c r="FY98" s="1">
        <v>0</v>
      </c>
      <c r="FZ98" s="1">
        <v>0</v>
      </c>
      <c r="GA98" s="1">
        <v>0</v>
      </c>
      <c r="GB98" s="8">
        <v>0</v>
      </c>
      <c r="GC98" s="8">
        <v>0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9">
        <v>0</v>
      </c>
      <c r="GM98" s="9">
        <v>0</v>
      </c>
      <c r="GN98" s="9">
        <v>0</v>
      </c>
      <c r="GO98" s="9">
        <v>0</v>
      </c>
      <c r="GP98" s="9">
        <v>0</v>
      </c>
      <c r="GQ98" s="9">
        <v>0</v>
      </c>
      <c r="GR98" s="9">
        <v>0</v>
      </c>
      <c r="GS98" s="9">
        <v>0</v>
      </c>
      <c r="GT98" s="9">
        <v>0</v>
      </c>
      <c r="GU98" s="9">
        <v>0</v>
      </c>
      <c r="GV98" s="9">
        <v>0</v>
      </c>
      <c r="GW98" s="9">
        <v>0</v>
      </c>
      <c r="GX98" s="9">
        <v>0</v>
      </c>
      <c r="GY98" s="9">
        <v>0</v>
      </c>
      <c r="GZ98" s="9">
        <v>0</v>
      </c>
      <c r="HA98" s="9">
        <v>0</v>
      </c>
      <c r="HB98" s="9">
        <v>0</v>
      </c>
      <c r="HC98" s="9">
        <v>0</v>
      </c>
      <c r="HD98" s="9">
        <v>0</v>
      </c>
    </row>
    <row r="99" spans="1:212" s="18" customFormat="1" ht="14.25" x14ac:dyDescent="0.2">
      <c r="A99" s="12" t="s">
        <v>66</v>
      </c>
      <c r="B99" s="13">
        <v>29.174172669999997</v>
      </c>
      <c r="C99" s="13">
        <v>-32.418818522999992</v>
      </c>
      <c r="D99" s="13">
        <v>3.3663115250000004</v>
      </c>
      <c r="E99" s="13">
        <v>-38.970502341999989</v>
      </c>
      <c r="F99" s="13">
        <v>-46.333394913999989</v>
      </c>
      <c r="G99" s="13">
        <v>163.35288553500004</v>
      </c>
      <c r="H99" s="13">
        <v>-8.1654851320000112</v>
      </c>
      <c r="I99" s="13">
        <v>-160.06278845599996</v>
      </c>
      <c r="J99" s="13">
        <v>-29.801822628999993</v>
      </c>
      <c r="K99" s="13">
        <v>127.15899083299999</v>
      </c>
      <c r="L99" s="13">
        <v>151.46851584400002</v>
      </c>
      <c r="M99" s="13">
        <v>220.07089700799997</v>
      </c>
      <c r="N99" s="13">
        <v>-72.862623985000027</v>
      </c>
      <c r="O99" s="13">
        <v>-161.74236878600004</v>
      </c>
      <c r="P99" s="13">
        <v>-201.48532472599996</v>
      </c>
      <c r="Q99" s="13">
        <v>48.053916889000007</v>
      </c>
      <c r="R99" s="13">
        <v>43.859518964000003</v>
      </c>
      <c r="S99" s="13">
        <v>-289.62054800899995</v>
      </c>
      <c r="T99" s="13">
        <v>85.360115478000012</v>
      </c>
      <c r="U99" s="13">
        <v>28.90099359500001</v>
      </c>
      <c r="V99" s="13">
        <v>-56.619962999999998</v>
      </c>
      <c r="W99" s="13">
        <v>178.09865083800003</v>
      </c>
      <c r="X99" s="13">
        <v>-116.60473416599999</v>
      </c>
      <c r="Y99" s="13">
        <v>-99.813731264000012</v>
      </c>
      <c r="Z99" s="13">
        <v>111.97341602299997</v>
      </c>
      <c r="AA99" s="13">
        <v>-135.03841794236502</v>
      </c>
      <c r="AB99" s="13">
        <v>-18.554867150999996</v>
      </c>
      <c r="AC99" s="13">
        <v>-119.36505682430001</v>
      </c>
      <c r="AD99" s="13">
        <v>7.02906770099999</v>
      </c>
      <c r="AE99" s="13">
        <v>-74.953864265000021</v>
      </c>
      <c r="AF99" s="13">
        <v>16.894706254999988</v>
      </c>
      <c r="AG99" s="13">
        <v>-159.65378553799999</v>
      </c>
      <c r="AH99" s="13">
        <v>29.174865102999998</v>
      </c>
      <c r="AI99" s="13">
        <v>-18.989203786000004</v>
      </c>
      <c r="AJ99" s="13">
        <v>36.793346054999994</v>
      </c>
      <c r="AK99" s="13">
        <v>52.312462261000007</v>
      </c>
      <c r="AL99" s="13">
        <v>-212.37474597840003</v>
      </c>
      <c r="AM99" s="13">
        <v>34.8796088</v>
      </c>
      <c r="AN99" s="13">
        <v>-62.318987383</v>
      </c>
      <c r="AO99" s="13">
        <v>-145.742021161</v>
      </c>
      <c r="AP99" s="13">
        <v>112.315827223</v>
      </c>
      <c r="AQ99" s="13">
        <v>108.40467220700002</v>
      </c>
      <c r="AR99" s="13">
        <v>-167.56726132099999</v>
      </c>
      <c r="AS99" s="13">
        <v>-28.059698525999998</v>
      </c>
      <c r="AT99" s="13">
        <v>50.381518386999993</v>
      </c>
      <c r="AU99" s="13">
        <v>-38.312090404000017</v>
      </c>
      <c r="AV99" s="13">
        <v>275.93242151699997</v>
      </c>
      <c r="AW99" s="13">
        <v>330.28797810699996</v>
      </c>
      <c r="AX99" s="13">
        <v>-63.539002980000006</v>
      </c>
      <c r="AY99" s="13">
        <v>-375.97903165600002</v>
      </c>
      <c r="AZ99" s="13">
        <v>-35.859035049999996</v>
      </c>
      <c r="BA99" s="13">
        <v>-58.078487172000003</v>
      </c>
      <c r="BB99" s="13">
        <v>76.159277873000008</v>
      </c>
      <c r="BC99" s="13">
        <v>7.6747703269999974</v>
      </c>
      <c r="BD99" s="13">
        <v>6.4754795630000075</v>
      </c>
      <c r="BE99" s="13">
        <v>-72.439445812000002</v>
      </c>
      <c r="BF99" s="13">
        <v>30.407534057999996</v>
      </c>
      <c r="BG99" s="13">
        <v>94.345818726999994</v>
      </c>
      <c r="BH99" s="13">
        <v>158.98401749600001</v>
      </c>
      <c r="BI99" s="13">
        <v>513.114374193</v>
      </c>
      <c r="BJ99" s="13">
        <v>-475.94185530600004</v>
      </c>
      <c r="BK99" s="13">
        <v>-209.39908313999999</v>
      </c>
      <c r="BL99" s="13">
        <v>-43.528302692000004</v>
      </c>
      <c r="BM99" s="13">
        <v>-93.966512539999997</v>
      </c>
      <c r="BN99" s="13">
        <v>35.770111364999998</v>
      </c>
      <c r="BO99" s="13">
        <v>-34.349368349000002</v>
      </c>
      <c r="BP99" s="13">
        <v>-36.742405428000012</v>
      </c>
      <c r="BQ99" s="13">
        <v>-27.064510752000018</v>
      </c>
      <c r="BR99" s="13">
        <v>43.127276261999995</v>
      </c>
      <c r="BS99" s="13">
        <v>-82.426543324000008</v>
      </c>
      <c r="BT99" s="13">
        <v>129.68707245100001</v>
      </c>
      <c r="BU99" s="13">
        <v>-3.7624643829999993</v>
      </c>
      <c r="BV99" s="13">
        <v>-458.380508561</v>
      </c>
      <c r="BW99" s="13">
        <v>76.234895115</v>
      </c>
      <c r="BX99" s="13">
        <v>-184.764696684</v>
      </c>
      <c r="BY99" s="13">
        <v>72.249248517999987</v>
      </c>
      <c r="BZ99" s="13">
        <v>330.81961166500002</v>
      </c>
      <c r="CA99" s="13">
        <v>-225.925691911</v>
      </c>
      <c r="CB99" s="13">
        <v>7.6184026949999968</v>
      </c>
      <c r="CC99" s="13">
        <v>-34.469216812000013</v>
      </c>
      <c r="CD99" s="13">
        <v>266.92592722299997</v>
      </c>
      <c r="CE99" s="13">
        <v>299.14407617699999</v>
      </c>
      <c r="CF99" s="13">
        <v>78.053586674999991</v>
      </c>
      <c r="CG99" s="13">
        <v>-699.4834878810002</v>
      </c>
      <c r="CH99" s="13">
        <v>-236.37288121300003</v>
      </c>
      <c r="CI99" s="13">
        <v>-72.23476534400001</v>
      </c>
      <c r="CJ99" s="13">
        <v>259.51857881300003</v>
      </c>
      <c r="CK99" s="13">
        <v>-197.72002207500003</v>
      </c>
      <c r="CL99" s="13">
        <v>45.214856805999986</v>
      </c>
      <c r="CM99" s="13">
        <v>-89.215182130000017</v>
      </c>
      <c r="CN99" s="13">
        <v>-5.2147834300000113</v>
      </c>
      <c r="CO99" s="13">
        <v>-94.192411147000001</v>
      </c>
      <c r="CP99" s="13">
        <v>-168.84945513400001</v>
      </c>
      <c r="CQ99" s="13">
        <v>97.343734237999996</v>
      </c>
      <c r="CR99" s="13">
        <v>-490.18597921899999</v>
      </c>
      <c r="CS99" s="13">
        <v>207.63612642799995</v>
      </c>
      <c r="CT99" s="13">
        <v>-447.62242736600001</v>
      </c>
      <c r="CU99" s="13">
        <v>-107.30614227800001</v>
      </c>
      <c r="CV99" s="13">
        <v>-222.65626485600001</v>
      </c>
      <c r="CW99" s="13">
        <v>-104.34147810900001</v>
      </c>
      <c r="CX99" s="13">
        <v>-247.98416081300002</v>
      </c>
      <c r="CY99" s="13">
        <v>114.482900325</v>
      </c>
      <c r="CZ99" s="13">
        <v>-18.912598191000001</v>
      </c>
      <c r="DA99" s="13">
        <v>-137.06595679100002</v>
      </c>
      <c r="DB99" s="13">
        <v>-29.787447399999998</v>
      </c>
      <c r="DC99" s="13">
        <v>-59.826327294000002</v>
      </c>
      <c r="DD99" s="13">
        <v>-59.87111187</v>
      </c>
      <c r="DE99" s="13">
        <v>-693.00577232500007</v>
      </c>
      <c r="DF99" s="13">
        <v>-433.04246017700001</v>
      </c>
      <c r="DG99" s="13">
        <v>-132.588106321</v>
      </c>
      <c r="DH99" s="13">
        <v>225.47936757199997</v>
      </c>
      <c r="DI99" s="13">
        <v>-162.13484361499999</v>
      </c>
      <c r="DJ99" s="13">
        <v>-35.44955026300002</v>
      </c>
      <c r="DK99" s="13">
        <v>-63.169391234000003</v>
      </c>
      <c r="DL99" s="13">
        <v>100.548198633</v>
      </c>
      <c r="DM99" s="13">
        <v>20.977521802000005</v>
      </c>
      <c r="DN99" s="13">
        <v>112.03686700899999</v>
      </c>
      <c r="DO99" s="13">
        <v>-13.108123763999997</v>
      </c>
      <c r="DP99" s="13">
        <v>-78.639701143000138</v>
      </c>
      <c r="DQ99" s="13">
        <v>3516.4348380559995</v>
      </c>
      <c r="DR99" s="13">
        <v>1181.4520936850001</v>
      </c>
      <c r="DS99" s="13">
        <v>-64.548177697999989</v>
      </c>
      <c r="DT99" s="13">
        <v>86.977792520999998</v>
      </c>
      <c r="DU99" s="13">
        <v>99.131488261999976</v>
      </c>
      <c r="DV99" s="13">
        <v>-22.098276889000001</v>
      </c>
      <c r="DW99" s="13">
        <v>-218.38168241800003</v>
      </c>
      <c r="DX99" s="13">
        <v>-146.30864678999998</v>
      </c>
      <c r="DY99" s="13">
        <v>-196.82783211300003</v>
      </c>
      <c r="DZ99" s="13">
        <v>248.81199203999995</v>
      </c>
      <c r="EA99" s="13">
        <v>-29.214434968000006</v>
      </c>
      <c r="EB99" s="13">
        <v>296.87097307899995</v>
      </c>
      <c r="EC99" s="13">
        <v>16.538133391000013</v>
      </c>
      <c r="ED99" s="13">
        <v>-643.81451383399997</v>
      </c>
      <c r="EE99" s="13">
        <v>-584.95526951099998</v>
      </c>
      <c r="EF99" s="13">
        <v>43.549250833999992</v>
      </c>
      <c r="EG99" s="13">
        <v>181.679853213</v>
      </c>
      <c r="EH99" s="13">
        <v>-122.24964036900001</v>
      </c>
      <c r="EI99" s="13">
        <v>12.478511772999994</v>
      </c>
      <c r="EJ99" s="13">
        <v>-84.870206335999995</v>
      </c>
      <c r="EK99" s="13">
        <v>4243.7332171899998</v>
      </c>
      <c r="EL99" s="13">
        <v>-198.94677496399999</v>
      </c>
      <c r="EM99" s="13">
        <v>-124.802190075</v>
      </c>
      <c r="EN99" s="13">
        <v>-515.81101763300001</v>
      </c>
      <c r="EO99" s="13">
        <v>321.78253095999997</v>
      </c>
      <c r="EP99" s="13">
        <v>-757.84704433000002</v>
      </c>
      <c r="EQ99" s="13">
        <v>195.71930475900001</v>
      </c>
      <c r="ER99" s="13">
        <v>-164.77332861799999</v>
      </c>
      <c r="ES99" s="13">
        <v>1684.5939599320002</v>
      </c>
      <c r="ET99" s="13">
        <v>162.24308235399999</v>
      </c>
      <c r="EU99" s="13">
        <v>204.30128921499997</v>
      </c>
      <c r="EV99" s="13">
        <v>-98.276998241000001</v>
      </c>
      <c r="EW99" s="13">
        <v>4.6973292630000074</v>
      </c>
      <c r="EX99" s="13">
        <v>-133.310903647</v>
      </c>
      <c r="EY99" s="13">
        <v>158.91387492299998</v>
      </c>
      <c r="EZ99" s="13">
        <v>71.893463969999956</v>
      </c>
      <c r="FA99" s="13">
        <v>376.07443437500001</v>
      </c>
      <c r="FB99" s="13">
        <v>-666.76801519099979</v>
      </c>
      <c r="FC99" s="13">
        <v>-525.46554843500007</v>
      </c>
      <c r="FD99" s="13">
        <v>3410.6418094850001</v>
      </c>
      <c r="FE99" s="13">
        <v>201.19192666499998</v>
      </c>
      <c r="FF99" s="13">
        <v>-396.92597468300005</v>
      </c>
      <c r="FG99" s="13">
        <v>-71.927984940999977</v>
      </c>
      <c r="FH99" s="13">
        <v>-74.932138151000004</v>
      </c>
      <c r="FI99" s="13">
        <v>43.171930888999988</v>
      </c>
      <c r="FJ99" s="13">
        <v>-42.402438097999998</v>
      </c>
      <c r="FK99" s="13">
        <v>-19.465024332000002</v>
      </c>
      <c r="FL99" s="13">
        <v>83.34316646500001</v>
      </c>
      <c r="FM99" s="13">
        <v>938.92883450300008</v>
      </c>
      <c r="FN99" s="13">
        <v>-340.51612774100022</v>
      </c>
      <c r="FO99" s="13">
        <v>-425.01630712499997</v>
      </c>
      <c r="FP99" s="13">
        <v>2863.3699114629999</v>
      </c>
      <c r="FQ99" s="13">
        <v>320.53475467500004</v>
      </c>
      <c r="FR99" s="13">
        <v>296.59676886099999</v>
      </c>
      <c r="FS99" s="13">
        <v>388.69927544000001</v>
      </c>
      <c r="FT99" s="13">
        <v>-100.33558507699999</v>
      </c>
      <c r="FU99" s="13">
        <v>67.567896747000006</v>
      </c>
      <c r="FV99" s="13">
        <v>-83.377810595</v>
      </c>
      <c r="FW99" s="13">
        <v>248.93278124600002</v>
      </c>
      <c r="FX99" s="13">
        <v>554.94116811599997</v>
      </c>
      <c r="FY99" s="13">
        <v>51.739111054000006</v>
      </c>
      <c r="FZ99" s="13">
        <v>321.84822878900013</v>
      </c>
      <c r="GA99" s="13">
        <v>-30.110734626000028</v>
      </c>
      <c r="GB99" s="8">
        <v>3148.8247845259998</v>
      </c>
      <c r="GC99" s="8">
        <v>565.74833017800006</v>
      </c>
      <c r="GD99" s="8">
        <v>-344.797343125</v>
      </c>
      <c r="GE99" s="8">
        <v>476.76045206800006</v>
      </c>
      <c r="GF99" s="8">
        <v>-1.07616060700001</v>
      </c>
      <c r="GG99" s="8">
        <v>-141.446845607</v>
      </c>
      <c r="GH99" s="8">
        <v>115.27045049200001</v>
      </c>
      <c r="GI99" s="8">
        <v>-29.612714551999943</v>
      </c>
      <c r="GJ99" s="8">
        <v>861.70184514100004</v>
      </c>
      <c r="GK99" s="8">
        <v>168.64360511800001</v>
      </c>
      <c r="GL99" s="9">
        <v>504.40718762900008</v>
      </c>
      <c r="GM99" s="9">
        <v>2746.5995470089997</v>
      </c>
      <c r="GN99" s="9">
        <v>634.10109999199994</v>
      </c>
      <c r="GO99" s="9">
        <v>-157.55743833899999</v>
      </c>
      <c r="GP99" s="9">
        <v>54.093737345999983</v>
      </c>
      <c r="GQ99" s="9">
        <v>-132.29613083099997</v>
      </c>
      <c r="GR99" s="9">
        <v>-49.522339231999986</v>
      </c>
      <c r="GS99" s="9">
        <v>307.29764931400001</v>
      </c>
      <c r="GT99" s="9">
        <v>-35.917127147000002</v>
      </c>
      <c r="GU99" s="9">
        <v>963.11982070700014</v>
      </c>
      <c r="GV99" s="9">
        <v>1055.6655307430001</v>
      </c>
      <c r="GW99" s="9">
        <v>627.792007227</v>
      </c>
      <c r="GX99" s="9">
        <v>4295.0021391460004</v>
      </c>
      <c r="GY99" s="9">
        <v>744.30490440200003</v>
      </c>
      <c r="GZ99" s="9">
        <v>2929.246728779</v>
      </c>
      <c r="HA99" s="9">
        <v>2730.9647093559997</v>
      </c>
      <c r="HB99" s="9">
        <v>358.74407367499998</v>
      </c>
      <c r="HC99" s="9">
        <v>-462.04606467400004</v>
      </c>
      <c r="HD99" s="9">
        <v>-163.13077945999999</v>
      </c>
    </row>
    <row r="100" spans="1:212" x14ac:dyDescent="0.25">
      <c r="A100" s="15" t="s">
        <v>64</v>
      </c>
      <c r="B100" s="1">
        <v>-6.6010200900000058</v>
      </c>
      <c r="C100" s="1">
        <v>30.440346686000005</v>
      </c>
      <c r="D100" s="1">
        <v>-33.084796474000001</v>
      </c>
      <c r="E100" s="1">
        <v>-88.406084120999992</v>
      </c>
      <c r="F100" s="1">
        <v>-37.051129663999994</v>
      </c>
      <c r="G100" s="1">
        <v>149.80251006300003</v>
      </c>
      <c r="H100" s="1">
        <v>31.47893663599999</v>
      </c>
      <c r="I100" s="1">
        <v>-256.86657360599997</v>
      </c>
      <c r="J100" s="1">
        <v>-80.470311909999992</v>
      </c>
      <c r="K100" s="1">
        <v>46.277893597999984</v>
      </c>
      <c r="L100" s="1">
        <v>225.38085753900003</v>
      </c>
      <c r="M100" s="1">
        <v>-133.833748571</v>
      </c>
      <c r="N100" s="1">
        <v>-42.656942862000022</v>
      </c>
      <c r="O100" s="1">
        <v>-148.23422252900002</v>
      </c>
      <c r="P100" s="1">
        <v>-149.41274360599996</v>
      </c>
      <c r="Q100" s="1">
        <v>20.979021992000007</v>
      </c>
      <c r="R100" s="1">
        <v>14.000204299000004</v>
      </c>
      <c r="S100" s="1">
        <v>-204.92903369399997</v>
      </c>
      <c r="T100" s="1">
        <v>108.17231809000002</v>
      </c>
      <c r="U100" s="1">
        <v>21.376714705000001</v>
      </c>
      <c r="V100" s="1">
        <v>-105.11584909999999</v>
      </c>
      <c r="W100" s="1">
        <v>167.15600775800002</v>
      </c>
      <c r="X100" s="1">
        <v>-79.108341557000003</v>
      </c>
      <c r="Y100" s="1">
        <v>-136.068505448</v>
      </c>
      <c r="Z100" s="1">
        <v>128.83459960999997</v>
      </c>
      <c r="AA100" s="1">
        <v>-110.15837582336502</v>
      </c>
      <c r="AB100" s="1">
        <v>-21.390440461999997</v>
      </c>
      <c r="AC100" s="1">
        <v>-43.185519366299999</v>
      </c>
      <c r="AD100" s="1">
        <v>17.459679403999992</v>
      </c>
      <c r="AE100" s="1">
        <v>-48.838552995000008</v>
      </c>
      <c r="AF100" s="1">
        <v>122.71785404799999</v>
      </c>
      <c r="AG100" s="1">
        <v>-115.96488073699999</v>
      </c>
      <c r="AH100" s="1">
        <v>28.895896200999999</v>
      </c>
      <c r="AI100" s="1">
        <v>16.521964947999997</v>
      </c>
      <c r="AJ100" s="1">
        <v>47.247636682999996</v>
      </c>
      <c r="AK100" s="1">
        <v>15.093605094999994</v>
      </c>
      <c r="AL100" s="1">
        <v>-95.076953534400019</v>
      </c>
      <c r="AM100" s="1">
        <v>90.669241353999993</v>
      </c>
      <c r="AN100" s="1">
        <v>-60.403593768999997</v>
      </c>
      <c r="AO100" s="1">
        <v>-111.06446319699999</v>
      </c>
      <c r="AP100" s="1">
        <v>116.159478671</v>
      </c>
      <c r="AQ100" s="1">
        <v>136.13629684900002</v>
      </c>
      <c r="AR100" s="1">
        <v>-116.84394927899999</v>
      </c>
      <c r="AS100" s="1">
        <v>-35.769197968</v>
      </c>
      <c r="AT100" s="1">
        <v>54.307622456999994</v>
      </c>
      <c r="AU100" s="1">
        <v>-21.042378689000003</v>
      </c>
      <c r="AV100" s="1">
        <v>156.492113424</v>
      </c>
      <c r="AW100" s="1">
        <v>295.77435107399998</v>
      </c>
      <c r="AX100" s="1">
        <v>23.462571389999997</v>
      </c>
      <c r="AY100" s="1">
        <v>-281.93299507500001</v>
      </c>
      <c r="AZ100" s="1">
        <v>-19.321516267999996</v>
      </c>
      <c r="BA100" s="1">
        <v>-48.925695490999999</v>
      </c>
      <c r="BB100" s="1">
        <v>108.186033067</v>
      </c>
      <c r="BC100" s="1">
        <v>18.194120159999997</v>
      </c>
      <c r="BD100" s="1">
        <v>86.633469887000004</v>
      </c>
      <c r="BE100" s="1">
        <v>-26.170903737000003</v>
      </c>
      <c r="BF100" s="1">
        <v>5.5457196380000013</v>
      </c>
      <c r="BG100" s="1">
        <v>107.81039738599999</v>
      </c>
      <c r="BH100" s="1">
        <v>161.87387980299999</v>
      </c>
      <c r="BI100" s="1">
        <v>357.42261883799995</v>
      </c>
      <c r="BJ100" s="1">
        <v>-392.34256921100007</v>
      </c>
      <c r="BK100" s="1">
        <v>-139.61973506699999</v>
      </c>
      <c r="BL100" s="1">
        <v>-4.3781945090000089</v>
      </c>
      <c r="BM100" s="1">
        <v>-81.351911877000006</v>
      </c>
      <c r="BN100" s="1">
        <v>37.485839540000001</v>
      </c>
      <c r="BO100" s="1">
        <v>10.765032879999993</v>
      </c>
      <c r="BP100" s="1">
        <v>28.707912461999996</v>
      </c>
      <c r="BQ100" s="1">
        <v>-35.074400991000005</v>
      </c>
      <c r="BR100" s="1">
        <v>75.910973385999995</v>
      </c>
      <c r="BS100" s="1">
        <v>-61.384280300000007</v>
      </c>
      <c r="BT100" s="1">
        <v>129.60795467899999</v>
      </c>
      <c r="BU100" s="1">
        <v>-6.8009254490000028</v>
      </c>
      <c r="BV100" s="1">
        <v>-401.73299139900001</v>
      </c>
      <c r="BW100" s="1">
        <v>186.359512443</v>
      </c>
      <c r="BX100" s="1">
        <v>-205.89417468299999</v>
      </c>
      <c r="BY100" s="1">
        <v>87.314275295999991</v>
      </c>
      <c r="BZ100" s="1">
        <v>328.09302136100001</v>
      </c>
      <c r="CA100" s="1">
        <v>-179.00385042400001</v>
      </c>
      <c r="CB100" s="1">
        <v>21.431318321999999</v>
      </c>
      <c r="CC100" s="1">
        <v>17.501083955999999</v>
      </c>
      <c r="CD100" s="1">
        <v>-204.06440533300002</v>
      </c>
      <c r="CE100" s="1">
        <v>335.84054521299998</v>
      </c>
      <c r="CF100" s="1">
        <v>70.756013744000001</v>
      </c>
      <c r="CG100" s="1">
        <v>-594.61041001100011</v>
      </c>
      <c r="CH100" s="1">
        <v>-312.21079808300004</v>
      </c>
      <c r="CI100" s="1">
        <v>-77.440469233000002</v>
      </c>
      <c r="CJ100" s="1">
        <v>333.78974438800003</v>
      </c>
      <c r="CK100" s="1">
        <v>-150.47172007700001</v>
      </c>
      <c r="CL100" s="1">
        <v>24.913823653999984</v>
      </c>
      <c r="CM100" s="1">
        <v>-35.363534629000021</v>
      </c>
      <c r="CN100" s="1">
        <v>69.190643311999992</v>
      </c>
      <c r="CO100" s="1">
        <v>-23.257184840000001</v>
      </c>
      <c r="CP100" s="1">
        <v>-132.88846802500001</v>
      </c>
      <c r="CQ100" s="1">
        <v>10.372625192999998</v>
      </c>
      <c r="CR100" s="1">
        <v>-406.849837009</v>
      </c>
      <c r="CS100" s="1">
        <v>-316.26249847900004</v>
      </c>
      <c r="CT100" s="1">
        <v>-395.74569453300001</v>
      </c>
      <c r="CU100" s="1">
        <v>-44.743502575000008</v>
      </c>
      <c r="CV100" s="1">
        <v>-178.65731051099999</v>
      </c>
      <c r="CW100" s="1">
        <v>-71.507689123999995</v>
      </c>
      <c r="CX100" s="1">
        <v>-162.765533347</v>
      </c>
      <c r="CY100" s="1">
        <v>21.314629670999999</v>
      </c>
      <c r="CZ100" s="1">
        <v>69.247522703000001</v>
      </c>
      <c r="DA100" s="1">
        <v>-65.870387506</v>
      </c>
      <c r="DB100" s="1">
        <v>-61.705701116</v>
      </c>
      <c r="DC100" s="1">
        <v>-55.241358189000003</v>
      </c>
      <c r="DD100" s="1">
        <v>-71.234206295999996</v>
      </c>
      <c r="DE100" s="1">
        <v>-751.92695631000004</v>
      </c>
      <c r="DF100" s="1">
        <v>-353.61568456700002</v>
      </c>
      <c r="DG100" s="1">
        <v>-54.086164793000002</v>
      </c>
      <c r="DH100" s="1">
        <v>262.73632856899997</v>
      </c>
      <c r="DI100" s="1">
        <v>-107.062215256</v>
      </c>
      <c r="DJ100" s="1">
        <v>11.597003584999982</v>
      </c>
      <c r="DK100" s="1">
        <v>-60.466518814000004</v>
      </c>
      <c r="DL100" s="1">
        <v>179.71464821800001</v>
      </c>
      <c r="DM100" s="1">
        <v>62.749511518999995</v>
      </c>
      <c r="DN100" s="1">
        <v>116.73187967699999</v>
      </c>
      <c r="DO100" s="1">
        <v>1.8090235710000049</v>
      </c>
      <c r="DP100" s="1">
        <v>-514.03298092700015</v>
      </c>
      <c r="DQ100" s="1">
        <v>3561.6991787919997</v>
      </c>
      <c r="DR100" s="1">
        <v>-794.30569217099992</v>
      </c>
      <c r="DS100" s="1">
        <v>-91.420083290999997</v>
      </c>
      <c r="DT100" s="1">
        <v>157.82343063299999</v>
      </c>
      <c r="DU100" s="1">
        <v>119.56575413999998</v>
      </c>
      <c r="DV100" s="1">
        <v>-16.531661475</v>
      </c>
      <c r="DW100" s="1">
        <v>-152.862631542</v>
      </c>
      <c r="DX100" s="1">
        <v>-85.737176459999986</v>
      </c>
      <c r="DY100" s="1">
        <v>-149.62141021300002</v>
      </c>
      <c r="DZ100" s="1">
        <v>-155.69811384000002</v>
      </c>
      <c r="EA100" s="1">
        <v>12.421192719999993</v>
      </c>
      <c r="EB100" s="1">
        <v>274.57671934899997</v>
      </c>
      <c r="EC100" s="1">
        <v>-10.706920620000002</v>
      </c>
      <c r="ED100" s="1">
        <v>-577.23848948900002</v>
      </c>
      <c r="EE100" s="1">
        <v>-526.97003222800004</v>
      </c>
      <c r="EF100" s="1">
        <v>89.114999388999991</v>
      </c>
      <c r="EG100" s="1">
        <v>219.439485459</v>
      </c>
      <c r="EH100" s="1">
        <v>-86.074694220000012</v>
      </c>
      <c r="EI100" s="1">
        <v>32.638275097999994</v>
      </c>
      <c r="EJ100" s="1">
        <v>-38.386869271999984</v>
      </c>
      <c r="EK100" s="1">
        <v>-5.3311695510000003</v>
      </c>
      <c r="EL100" s="1">
        <v>-174.54999144499999</v>
      </c>
      <c r="EM100" s="1">
        <v>-103.24390876300001</v>
      </c>
      <c r="EN100" s="1">
        <v>-512.24000165100006</v>
      </c>
      <c r="EO100" s="1">
        <v>-22.947319228000012</v>
      </c>
      <c r="EP100" s="1">
        <v>-763.25242008300006</v>
      </c>
      <c r="EQ100" s="1">
        <v>212.30333106900002</v>
      </c>
      <c r="ER100" s="1">
        <v>-121.10535632899999</v>
      </c>
      <c r="ES100" s="1">
        <v>339.31087649199998</v>
      </c>
      <c r="ET100" s="1">
        <v>142.56649949499999</v>
      </c>
      <c r="EU100" s="1">
        <v>257.34688116999996</v>
      </c>
      <c r="EV100" s="1">
        <v>-10.692085713999994</v>
      </c>
      <c r="EW100" s="1">
        <v>32.029097314000005</v>
      </c>
      <c r="EX100" s="1">
        <v>-137.525952985</v>
      </c>
      <c r="EY100" s="1">
        <v>208.74781391799996</v>
      </c>
      <c r="EZ100" s="1">
        <v>103.32833285099997</v>
      </c>
      <c r="FA100" s="1">
        <v>-25.741262142</v>
      </c>
      <c r="FB100" s="1">
        <v>-545.12535535199981</v>
      </c>
      <c r="FC100" s="1">
        <v>-504.40345181500004</v>
      </c>
      <c r="FD100" s="1">
        <v>73.353878286999986</v>
      </c>
      <c r="FE100" s="1">
        <v>-0.91143741899999986</v>
      </c>
      <c r="FF100" s="1">
        <v>-338.95045177400004</v>
      </c>
      <c r="FG100" s="1">
        <v>-56.570658905999991</v>
      </c>
      <c r="FH100" s="1">
        <v>-51.7420616</v>
      </c>
      <c r="FI100" s="1">
        <v>40.946806634999994</v>
      </c>
      <c r="FJ100" s="1">
        <v>-41.902499999999996</v>
      </c>
      <c r="FK100" s="1">
        <v>-0.39863458099999965</v>
      </c>
      <c r="FL100" s="1">
        <v>-94.886233496000003</v>
      </c>
      <c r="FM100" s="1">
        <v>98.830307411000007</v>
      </c>
      <c r="FN100" s="1">
        <v>-331.5698441740002</v>
      </c>
      <c r="FO100" s="1">
        <v>-452.89659121599999</v>
      </c>
      <c r="FP100" s="1">
        <v>-84.215109837</v>
      </c>
      <c r="FQ100" s="1">
        <v>370.85633573900003</v>
      </c>
      <c r="FR100" s="1">
        <v>-250.67675012800001</v>
      </c>
      <c r="FS100" s="1">
        <v>44.711722458000011</v>
      </c>
      <c r="FT100" s="1">
        <v>-70.372313837999997</v>
      </c>
      <c r="FU100" s="1">
        <v>-20.627675199999999</v>
      </c>
      <c r="FV100" s="1">
        <v>-20.077413751999995</v>
      </c>
      <c r="FW100" s="1">
        <v>304.22056880100001</v>
      </c>
      <c r="FX100" s="1">
        <v>319.172539879</v>
      </c>
      <c r="FY100" s="1">
        <v>79.507505155999993</v>
      </c>
      <c r="FZ100" s="1">
        <v>321.84822878900013</v>
      </c>
      <c r="GA100" s="1">
        <v>-51.019062000000027</v>
      </c>
      <c r="GB100" s="8">
        <v>232.443328197</v>
      </c>
      <c r="GC100" s="8">
        <v>433.55155185900003</v>
      </c>
      <c r="GD100" s="8">
        <v>-299.908063094</v>
      </c>
      <c r="GE100" s="8">
        <v>335.11722063900004</v>
      </c>
      <c r="GF100" s="8">
        <v>-7.1924590839999993</v>
      </c>
      <c r="GG100" s="8">
        <v>-157.724552407</v>
      </c>
      <c r="GH100" s="8">
        <v>83.079265796000001</v>
      </c>
      <c r="GI100" s="8">
        <v>-213.23792967099996</v>
      </c>
      <c r="GJ100" s="8">
        <v>234.306866805</v>
      </c>
      <c r="GK100" s="8">
        <v>139.51918259300001</v>
      </c>
      <c r="GL100" s="9">
        <v>463.80001245700009</v>
      </c>
      <c r="GM100" s="9">
        <v>-303.47045496900006</v>
      </c>
      <c r="GN100" s="9">
        <v>430.08630195299997</v>
      </c>
      <c r="GO100" s="9">
        <v>-175.904207778</v>
      </c>
      <c r="GP100" s="9">
        <v>288.44872406999997</v>
      </c>
      <c r="GQ100" s="9">
        <v>-183.89498073199999</v>
      </c>
      <c r="GR100" s="9">
        <v>-41.962199168999987</v>
      </c>
      <c r="GS100" s="9">
        <v>60.027106818999997</v>
      </c>
      <c r="GT100" s="9">
        <v>-228.63506130499999</v>
      </c>
      <c r="GU100" s="9">
        <v>169.59371304899997</v>
      </c>
      <c r="GV100" s="9">
        <v>472.70301906999998</v>
      </c>
      <c r="GW100" s="9">
        <v>238.64104617400002</v>
      </c>
      <c r="GX100" s="9">
        <v>878.87078529499979</v>
      </c>
      <c r="GY100" s="9">
        <v>-199.69966118699995</v>
      </c>
      <c r="GZ100" s="9">
        <v>3317.5847448760001</v>
      </c>
      <c r="HA100" s="9">
        <v>-4506.6361401880004</v>
      </c>
      <c r="HB100" s="9">
        <v>-915.02415875099996</v>
      </c>
      <c r="HC100" s="9">
        <v>-627.30834984800003</v>
      </c>
      <c r="HD100" s="9">
        <v>-386.44376943399999</v>
      </c>
    </row>
    <row r="101" spans="1:212" s="69" customFormat="1" x14ac:dyDescent="0.25">
      <c r="A101" s="70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  <c r="EA101" s="71"/>
      <c r="EB101" s="71"/>
      <c r="EC101" s="71"/>
      <c r="ED101" s="71"/>
      <c r="EE101" s="71"/>
      <c r="EF101" s="71"/>
      <c r="EG101" s="71"/>
      <c r="EH101" s="71"/>
      <c r="EI101" s="71"/>
      <c r="EJ101" s="71"/>
      <c r="EK101" s="71"/>
      <c r="EL101" s="71"/>
      <c r="EM101" s="71"/>
      <c r="EN101" s="71"/>
      <c r="EO101" s="71"/>
      <c r="EP101" s="71"/>
      <c r="EQ101" s="71"/>
      <c r="ER101" s="71"/>
      <c r="ES101" s="71"/>
      <c r="ET101" s="71"/>
      <c r="EU101" s="71"/>
      <c r="EV101" s="71"/>
      <c r="EW101" s="71"/>
      <c r="EX101" s="71"/>
      <c r="EY101" s="71"/>
      <c r="EZ101" s="71"/>
      <c r="FA101" s="71"/>
      <c r="FB101" s="71"/>
      <c r="FC101" s="71"/>
      <c r="FD101" s="71"/>
      <c r="FE101" s="71"/>
      <c r="FF101" s="71"/>
      <c r="FG101" s="71"/>
      <c r="FH101" s="71"/>
      <c r="FI101" s="71"/>
      <c r="FJ101" s="71"/>
      <c r="FK101" s="71"/>
      <c r="FL101" s="71"/>
      <c r="FM101" s="71"/>
      <c r="FN101" s="71"/>
      <c r="FO101" s="71"/>
      <c r="FP101" s="71"/>
      <c r="FQ101" s="71"/>
      <c r="FR101" s="71"/>
      <c r="FS101" s="71"/>
      <c r="FT101" s="71"/>
      <c r="FU101" s="71"/>
      <c r="FV101" s="71"/>
      <c r="FW101" s="71"/>
      <c r="FX101" s="71"/>
      <c r="FY101" s="71"/>
      <c r="FZ101" s="71"/>
      <c r="GA101" s="71"/>
      <c r="GB101" s="67"/>
      <c r="GC101" s="67"/>
      <c r="GD101" s="67"/>
      <c r="GE101" s="67"/>
      <c r="GF101" s="67"/>
      <c r="GG101" s="67"/>
      <c r="GH101" s="67"/>
      <c r="GI101" s="67"/>
      <c r="GJ101" s="67"/>
      <c r="GK101" s="67"/>
      <c r="GL101" s="68"/>
      <c r="GM101" s="68"/>
      <c r="GN101" s="68"/>
      <c r="GO101" s="68"/>
      <c r="GP101" s="68"/>
      <c r="GQ101" s="68"/>
      <c r="GR101" s="68"/>
      <c r="GS101" s="68"/>
      <c r="GT101" s="68"/>
      <c r="GU101" s="68"/>
      <c r="GV101" s="68"/>
      <c r="GW101" s="68"/>
      <c r="GX101" s="68">
        <v>0</v>
      </c>
      <c r="GY101" s="68">
        <v>0</v>
      </c>
      <c r="GZ101" s="68">
        <v>0</v>
      </c>
      <c r="HA101" s="68">
        <v>-638.20000000000005</v>
      </c>
      <c r="HB101" s="68">
        <v>0</v>
      </c>
      <c r="HC101" s="68">
        <v>0</v>
      </c>
      <c r="HD101" s="68">
        <v>0</v>
      </c>
    </row>
    <row r="102" spans="1:212" s="69" customFormat="1" x14ac:dyDescent="0.25">
      <c r="A102" s="70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71"/>
      <c r="BN102" s="71"/>
      <c r="BO102" s="71"/>
      <c r="BP102" s="71"/>
      <c r="BQ102" s="71"/>
      <c r="BR102" s="71"/>
      <c r="BS102" s="71"/>
      <c r="BT102" s="71"/>
      <c r="BU102" s="71"/>
      <c r="BV102" s="71"/>
      <c r="BW102" s="71"/>
      <c r="BX102" s="71"/>
      <c r="BY102" s="71"/>
      <c r="BZ102" s="71"/>
      <c r="CA102" s="71"/>
      <c r="CB102" s="71"/>
      <c r="CC102" s="71"/>
      <c r="CD102" s="71"/>
      <c r="CE102" s="71"/>
      <c r="CF102" s="71"/>
      <c r="CG102" s="71"/>
      <c r="CH102" s="71"/>
      <c r="CI102" s="71"/>
      <c r="CJ102" s="71"/>
      <c r="CK102" s="71"/>
      <c r="CL102" s="71"/>
      <c r="CM102" s="71"/>
      <c r="CN102" s="71"/>
      <c r="CO102" s="71"/>
      <c r="CP102" s="71"/>
      <c r="CQ102" s="71"/>
      <c r="CR102" s="71"/>
      <c r="CS102" s="71"/>
      <c r="CT102" s="71"/>
      <c r="CU102" s="71"/>
      <c r="CV102" s="71"/>
      <c r="CW102" s="71"/>
      <c r="CX102" s="71"/>
      <c r="CY102" s="71"/>
      <c r="CZ102" s="71"/>
      <c r="DA102" s="71"/>
      <c r="DB102" s="71"/>
      <c r="DC102" s="71"/>
      <c r="DD102" s="71"/>
      <c r="DE102" s="71"/>
      <c r="DF102" s="71"/>
      <c r="DG102" s="71"/>
      <c r="DH102" s="71"/>
      <c r="DI102" s="71"/>
      <c r="DJ102" s="71"/>
      <c r="DK102" s="71"/>
      <c r="DL102" s="71"/>
      <c r="DM102" s="71"/>
      <c r="DN102" s="71"/>
      <c r="DO102" s="71"/>
      <c r="DP102" s="71"/>
      <c r="DQ102" s="71"/>
      <c r="DR102" s="71"/>
      <c r="DS102" s="71"/>
      <c r="DT102" s="71"/>
      <c r="DU102" s="71"/>
      <c r="DV102" s="71"/>
      <c r="DW102" s="71"/>
      <c r="DX102" s="71"/>
      <c r="DY102" s="71"/>
      <c r="DZ102" s="71"/>
      <c r="EA102" s="71"/>
      <c r="EB102" s="71"/>
      <c r="EC102" s="71"/>
      <c r="ED102" s="71"/>
      <c r="EE102" s="71"/>
      <c r="EF102" s="71"/>
      <c r="EG102" s="71"/>
      <c r="EH102" s="71"/>
      <c r="EI102" s="71"/>
      <c r="EJ102" s="71"/>
      <c r="EK102" s="71"/>
      <c r="EL102" s="71"/>
      <c r="EM102" s="71"/>
      <c r="EN102" s="71"/>
      <c r="EO102" s="71"/>
      <c r="EP102" s="71"/>
      <c r="EQ102" s="71"/>
      <c r="ER102" s="71"/>
      <c r="ES102" s="71"/>
      <c r="ET102" s="71"/>
      <c r="EU102" s="71"/>
      <c r="EV102" s="71"/>
      <c r="EW102" s="71"/>
      <c r="EX102" s="71"/>
      <c r="EY102" s="71"/>
      <c r="EZ102" s="71"/>
      <c r="FA102" s="71"/>
      <c r="FB102" s="71"/>
      <c r="FC102" s="71"/>
      <c r="FD102" s="71"/>
      <c r="FE102" s="71"/>
      <c r="FF102" s="71"/>
      <c r="FG102" s="71"/>
      <c r="FH102" s="71"/>
      <c r="FI102" s="71"/>
      <c r="FJ102" s="71"/>
      <c r="FK102" s="71"/>
      <c r="FL102" s="71"/>
      <c r="FM102" s="71"/>
      <c r="FN102" s="71"/>
      <c r="FO102" s="71"/>
      <c r="FP102" s="71"/>
      <c r="FQ102" s="71"/>
      <c r="FR102" s="71"/>
      <c r="FS102" s="71"/>
      <c r="FT102" s="71"/>
      <c r="FU102" s="71"/>
      <c r="FV102" s="71"/>
      <c r="FW102" s="71"/>
      <c r="FX102" s="71"/>
      <c r="FY102" s="71"/>
      <c r="FZ102" s="71"/>
      <c r="GA102" s="71"/>
      <c r="GB102" s="67"/>
      <c r="GC102" s="67"/>
      <c r="GD102" s="67"/>
      <c r="GE102" s="67"/>
      <c r="GF102" s="67"/>
      <c r="GG102" s="67"/>
      <c r="GH102" s="67"/>
      <c r="GI102" s="67"/>
      <c r="GJ102" s="67"/>
      <c r="GK102" s="67"/>
      <c r="GL102" s="68"/>
      <c r="GM102" s="68"/>
      <c r="GN102" s="68"/>
      <c r="GO102" s="68"/>
      <c r="GP102" s="68"/>
      <c r="GQ102" s="68"/>
      <c r="GR102" s="68"/>
      <c r="GS102" s="68"/>
      <c r="GT102" s="68"/>
      <c r="GU102" s="68"/>
      <c r="GV102" s="68"/>
      <c r="GW102" s="68"/>
      <c r="GX102" s="68">
        <v>878.87078529499979</v>
      </c>
      <c r="GY102" s="68">
        <v>-199.69966118699995</v>
      </c>
      <c r="GZ102" s="68">
        <v>3317.5847448760001</v>
      </c>
      <c r="HA102" s="68">
        <v>-3868.4361401880005</v>
      </c>
      <c r="HB102" s="68">
        <v>-915.02415875099996</v>
      </c>
      <c r="HC102" s="68">
        <v>-627.30834984800003</v>
      </c>
      <c r="HD102" s="68">
        <v>-386.44376943399999</v>
      </c>
    </row>
    <row r="103" spans="1:212" x14ac:dyDescent="0.25">
      <c r="A103" s="15" t="s">
        <v>65</v>
      </c>
      <c r="B103" s="1">
        <v>35.775192760000003</v>
      </c>
      <c r="C103" s="1">
        <v>-62.859165208999997</v>
      </c>
      <c r="D103" s="1">
        <v>36.451107999000001</v>
      </c>
      <c r="E103" s="1">
        <v>49.435581779000003</v>
      </c>
      <c r="F103" s="1">
        <v>-9.2822652499999965</v>
      </c>
      <c r="G103" s="1">
        <v>13.550375471999999</v>
      </c>
      <c r="H103" s="1">
        <v>-39.644421768000001</v>
      </c>
      <c r="I103" s="1">
        <v>96.80378515000001</v>
      </c>
      <c r="J103" s="1">
        <v>50.668489280999999</v>
      </c>
      <c r="K103" s="1">
        <v>80.881097234999999</v>
      </c>
      <c r="L103" s="1">
        <v>-73.912341695000009</v>
      </c>
      <c r="M103" s="1">
        <v>353.90464557899998</v>
      </c>
      <c r="N103" s="1">
        <v>-30.205681122999998</v>
      </c>
      <c r="O103" s="1">
        <v>-13.508146257000007</v>
      </c>
      <c r="P103" s="1">
        <v>-52.072581119999988</v>
      </c>
      <c r="Q103" s="1">
        <v>27.074894897</v>
      </c>
      <c r="R103" s="1">
        <v>29.859314664999999</v>
      </c>
      <c r="S103" s="1">
        <v>-84.691514314999992</v>
      </c>
      <c r="T103" s="1">
        <v>-22.812202612000004</v>
      </c>
      <c r="U103" s="1">
        <v>7.5242788900000086</v>
      </c>
      <c r="V103" s="1">
        <v>48.495886099999993</v>
      </c>
      <c r="W103" s="1">
        <v>10.942643080000002</v>
      </c>
      <c r="X103" s="1">
        <v>-37.49639260899999</v>
      </c>
      <c r="Y103" s="1">
        <v>36.254774183999992</v>
      </c>
      <c r="Z103" s="1">
        <v>-16.861183586999999</v>
      </c>
      <c r="AA103" s="1">
        <v>-24.880042118999999</v>
      </c>
      <c r="AB103" s="1">
        <v>2.8355733110000001</v>
      </c>
      <c r="AC103" s="1">
        <v>-76.179537458000013</v>
      </c>
      <c r="AD103" s="1">
        <v>-10.430611703000002</v>
      </c>
      <c r="AE103" s="1">
        <v>-26.115311270000007</v>
      </c>
      <c r="AF103" s="1">
        <v>-105.823147793</v>
      </c>
      <c r="AG103" s="1">
        <v>-43.688904801</v>
      </c>
      <c r="AH103" s="1">
        <v>0.27896890200000052</v>
      </c>
      <c r="AI103" s="1">
        <v>-35.511168734000002</v>
      </c>
      <c r="AJ103" s="1">
        <v>-10.454290628000003</v>
      </c>
      <c r="AK103" s="1">
        <v>37.218857166000014</v>
      </c>
      <c r="AL103" s="1">
        <v>-117.297792444</v>
      </c>
      <c r="AM103" s="1">
        <v>-55.789632553999994</v>
      </c>
      <c r="AN103" s="1">
        <v>-1.9153936140000005</v>
      </c>
      <c r="AO103" s="1">
        <v>-34.677557964000002</v>
      </c>
      <c r="AP103" s="1">
        <v>-3.843651447999997</v>
      </c>
      <c r="AQ103" s="1">
        <v>-27.731624642000003</v>
      </c>
      <c r="AR103" s="1">
        <v>-50.723312042000018</v>
      </c>
      <c r="AS103" s="1">
        <v>7.7094994420000003</v>
      </c>
      <c r="AT103" s="1">
        <v>-3.9261040700000014</v>
      </c>
      <c r="AU103" s="1">
        <v>-17.269711715000014</v>
      </c>
      <c r="AV103" s="1">
        <v>119.440308093</v>
      </c>
      <c r="AW103" s="1">
        <v>34.513627032999999</v>
      </c>
      <c r="AX103" s="1">
        <v>-87.00157437</v>
      </c>
      <c r="AY103" s="1">
        <v>-94.046036580999996</v>
      </c>
      <c r="AZ103" s="1">
        <v>-16.537518781999999</v>
      </c>
      <c r="BA103" s="1">
        <v>-9.1527916810000018</v>
      </c>
      <c r="BB103" s="1">
        <v>-32.026755193999989</v>
      </c>
      <c r="BC103" s="1">
        <v>-10.519349833</v>
      </c>
      <c r="BD103" s="1">
        <v>-80.157990323999996</v>
      </c>
      <c r="BE103" s="1">
        <v>-46.268542074999999</v>
      </c>
      <c r="BF103" s="1">
        <v>24.861814419999995</v>
      </c>
      <c r="BG103" s="1">
        <v>-13.464578658999999</v>
      </c>
      <c r="BH103" s="1">
        <v>-2.8898623069999956</v>
      </c>
      <c r="BI103" s="1">
        <v>155.691755355</v>
      </c>
      <c r="BJ103" s="1">
        <v>-83.599286094999982</v>
      </c>
      <c r="BK103" s="1">
        <v>-69.779348072999994</v>
      </c>
      <c r="BL103" s="1">
        <v>-39.150108182999993</v>
      </c>
      <c r="BM103" s="1">
        <v>-12.614600662999997</v>
      </c>
      <c r="BN103" s="1">
        <v>-1.7157281750000002</v>
      </c>
      <c r="BO103" s="1">
        <v>-45.114401228999995</v>
      </c>
      <c r="BP103" s="1">
        <v>-65.450317890000008</v>
      </c>
      <c r="BQ103" s="1">
        <v>8.0098902389999864</v>
      </c>
      <c r="BR103" s="1">
        <v>-32.783697124</v>
      </c>
      <c r="BS103" s="1">
        <v>-21.042263024</v>
      </c>
      <c r="BT103" s="1">
        <v>7.9117772000005054E-2</v>
      </c>
      <c r="BU103" s="1">
        <v>3.0384610660000035</v>
      </c>
      <c r="BV103" s="1">
        <v>-56.647517162</v>
      </c>
      <c r="BW103" s="1">
        <v>-110.124617328</v>
      </c>
      <c r="BX103" s="1">
        <v>21.129477998999995</v>
      </c>
      <c r="BY103" s="1">
        <v>-15.065026778</v>
      </c>
      <c r="BZ103" s="1">
        <v>2.726590304000005</v>
      </c>
      <c r="CA103" s="1">
        <v>-46.921841487000002</v>
      </c>
      <c r="CB103" s="1">
        <v>-13.812915627000002</v>
      </c>
      <c r="CC103" s="1">
        <v>-51.970300768000008</v>
      </c>
      <c r="CD103" s="1">
        <v>470.990332556</v>
      </c>
      <c r="CE103" s="1">
        <v>-36.696469035999996</v>
      </c>
      <c r="CF103" s="1">
        <v>7.297572930999995</v>
      </c>
      <c r="CG103" s="1">
        <v>-104.87307787000003</v>
      </c>
      <c r="CH103" s="1">
        <v>75.837916870000001</v>
      </c>
      <c r="CI103" s="1">
        <v>5.2057038889999969</v>
      </c>
      <c r="CJ103" s="1">
        <v>-74.271165574999998</v>
      </c>
      <c r="CK103" s="1">
        <v>-47.248301998000002</v>
      </c>
      <c r="CL103" s="1">
        <v>20.301033152000002</v>
      </c>
      <c r="CM103" s="1">
        <v>-53.851647501000002</v>
      </c>
      <c r="CN103" s="1">
        <v>-74.405426742000003</v>
      </c>
      <c r="CO103" s="1">
        <v>-70.935226307000008</v>
      </c>
      <c r="CP103" s="1">
        <v>-35.960987109000008</v>
      </c>
      <c r="CQ103" s="1">
        <v>86.971109045000006</v>
      </c>
      <c r="CR103" s="1">
        <v>-83.336142210000006</v>
      </c>
      <c r="CS103" s="1">
        <v>523.898624907</v>
      </c>
      <c r="CT103" s="1">
        <v>-51.876732832999998</v>
      </c>
      <c r="CU103" s="1">
        <v>-62.562639703000002</v>
      </c>
      <c r="CV103" s="1">
        <v>-43.998954345000008</v>
      </c>
      <c r="CW103" s="1">
        <v>-32.833788985000005</v>
      </c>
      <c r="CX103" s="1">
        <v>-85.218627466000001</v>
      </c>
      <c r="CY103" s="1">
        <v>93.168270654000011</v>
      </c>
      <c r="CZ103" s="1">
        <v>-88.160120894000002</v>
      </c>
      <c r="DA103" s="1">
        <v>-71.195569285000005</v>
      </c>
      <c r="DB103" s="1">
        <v>31.918253716000002</v>
      </c>
      <c r="DC103" s="1">
        <v>-4.5849691049999999</v>
      </c>
      <c r="DD103" s="1">
        <v>11.363094425999996</v>
      </c>
      <c r="DE103" s="1">
        <v>58.921183984999999</v>
      </c>
      <c r="DF103" s="1">
        <v>-79.426775609999993</v>
      </c>
      <c r="DG103" s="1">
        <v>-78.501941527999989</v>
      </c>
      <c r="DH103" s="1">
        <v>-37.256960997</v>
      </c>
      <c r="DI103" s="1">
        <v>-55.072628358999999</v>
      </c>
      <c r="DJ103" s="1">
        <v>-47.046553848000002</v>
      </c>
      <c r="DK103" s="1">
        <v>-2.7028724199999998</v>
      </c>
      <c r="DL103" s="1">
        <v>-79.166449585000009</v>
      </c>
      <c r="DM103" s="1">
        <v>-41.77198971699999</v>
      </c>
      <c r="DN103" s="1">
        <v>-4.6950126679999995</v>
      </c>
      <c r="DO103" s="1">
        <v>-14.917147335000001</v>
      </c>
      <c r="DP103" s="1">
        <v>435.39327978400001</v>
      </c>
      <c r="DQ103" s="1">
        <v>-45.264340736000001</v>
      </c>
      <c r="DR103" s="1">
        <v>1975.7577858560001</v>
      </c>
      <c r="DS103" s="1">
        <v>26.871905593000001</v>
      </c>
      <c r="DT103" s="1">
        <v>-70.845638111999989</v>
      </c>
      <c r="DU103" s="1">
        <v>-20.434265878000001</v>
      </c>
      <c r="DV103" s="1">
        <v>-5.5666154140000002</v>
      </c>
      <c r="DW103" s="1">
        <v>-65.519050876000009</v>
      </c>
      <c r="DX103" s="1">
        <v>-60.571470329999997</v>
      </c>
      <c r="DY103" s="1">
        <v>-47.206421900000002</v>
      </c>
      <c r="DZ103" s="1">
        <v>404.51010587999997</v>
      </c>
      <c r="EA103" s="1">
        <v>-41.635627688</v>
      </c>
      <c r="EB103" s="1">
        <v>22.294253730000001</v>
      </c>
      <c r="EC103" s="1">
        <v>27.245054011000015</v>
      </c>
      <c r="ED103" s="1">
        <v>-66.576024344999993</v>
      </c>
      <c r="EE103" s="1">
        <v>-57.985237282999996</v>
      </c>
      <c r="EF103" s="1">
        <v>-45.565748554999999</v>
      </c>
      <c r="EG103" s="1">
        <v>-37.759632246000002</v>
      </c>
      <c r="EH103" s="1">
        <v>-36.174946148999993</v>
      </c>
      <c r="EI103" s="1">
        <v>-20.159763325</v>
      </c>
      <c r="EJ103" s="1">
        <v>-46.483337064000004</v>
      </c>
      <c r="EK103" s="1">
        <v>4249.0643867409999</v>
      </c>
      <c r="EL103" s="1">
        <v>-24.396783519</v>
      </c>
      <c r="EM103" s="1">
        <v>-21.558281311999991</v>
      </c>
      <c r="EN103" s="1">
        <v>-3.5710159820000009</v>
      </c>
      <c r="EO103" s="1">
        <v>344.729850188</v>
      </c>
      <c r="EP103" s="1">
        <v>5.4053757530000004</v>
      </c>
      <c r="EQ103" s="1">
        <v>-16.584026310000002</v>
      </c>
      <c r="ER103" s="1">
        <v>-43.667972288999998</v>
      </c>
      <c r="ES103" s="1">
        <v>1345.2830834400002</v>
      </c>
      <c r="ET103" s="1">
        <v>19.676582859000003</v>
      </c>
      <c r="EU103" s="1">
        <v>-53.045591954999999</v>
      </c>
      <c r="EV103" s="1">
        <v>-87.584912527000014</v>
      </c>
      <c r="EW103" s="1">
        <v>-27.331768050999997</v>
      </c>
      <c r="EX103" s="1">
        <v>4.2150493379999974</v>
      </c>
      <c r="EY103" s="1">
        <v>-49.833938994999997</v>
      </c>
      <c r="EZ103" s="1">
        <v>-31.434868881000011</v>
      </c>
      <c r="FA103" s="1">
        <v>401.81569651699999</v>
      </c>
      <c r="FB103" s="1">
        <v>-121.64265983899999</v>
      </c>
      <c r="FC103" s="1">
        <v>-21.062096620000002</v>
      </c>
      <c r="FD103" s="1">
        <v>3337.287931198</v>
      </c>
      <c r="FE103" s="1">
        <v>202.10336408399999</v>
      </c>
      <c r="FF103" s="1">
        <v>-57.975522908999999</v>
      </c>
      <c r="FG103" s="1">
        <v>-15.357326034999991</v>
      </c>
      <c r="FH103" s="1">
        <v>-23.190076551000004</v>
      </c>
      <c r="FI103" s="1">
        <v>2.2251242539999949</v>
      </c>
      <c r="FJ103" s="1">
        <v>-0.49993809799999872</v>
      </c>
      <c r="FK103" s="1">
        <v>-19.066389751000003</v>
      </c>
      <c r="FL103" s="1">
        <v>178.22939996100001</v>
      </c>
      <c r="FM103" s="1">
        <v>840.09852709200004</v>
      </c>
      <c r="FN103" s="1">
        <v>-8.9462835670000054</v>
      </c>
      <c r="FO103" s="1">
        <v>27.880284091</v>
      </c>
      <c r="FP103" s="1">
        <v>2947.5850212999999</v>
      </c>
      <c r="FQ103" s="1">
        <v>-50.321581063999993</v>
      </c>
      <c r="FR103" s="1">
        <v>547.27351898899997</v>
      </c>
      <c r="FS103" s="1">
        <v>343.98755298200001</v>
      </c>
      <c r="FT103" s="1">
        <v>-29.963271238999994</v>
      </c>
      <c r="FU103" s="1">
        <v>88.195571947000005</v>
      </c>
      <c r="FV103" s="1">
        <v>-63.300396843000001</v>
      </c>
      <c r="FW103" s="1">
        <v>-55.287787555000001</v>
      </c>
      <c r="FX103" s="1">
        <v>235.76862823700003</v>
      </c>
      <c r="FY103" s="1">
        <v>-27.768394101999991</v>
      </c>
      <c r="FZ103" s="1">
        <v>0</v>
      </c>
      <c r="GA103" s="1">
        <v>20.908327373999999</v>
      </c>
      <c r="GB103" s="8">
        <v>2916.3814563289998</v>
      </c>
      <c r="GC103" s="8">
        <v>132.19677831899997</v>
      </c>
      <c r="GD103" s="8">
        <v>-44.889280030999991</v>
      </c>
      <c r="GE103" s="8">
        <v>141.643231429</v>
      </c>
      <c r="GF103" s="8">
        <v>6.1162984769999893</v>
      </c>
      <c r="GG103" s="8">
        <v>16.277706800000001</v>
      </c>
      <c r="GH103" s="8">
        <v>32.191184696000008</v>
      </c>
      <c r="GI103" s="8">
        <v>183.62521511900002</v>
      </c>
      <c r="GJ103" s="8">
        <v>627.39497833600001</v>
      </c>
      <c r="GK103" s="8">
        <v>29.124422525000004</v>
      </c>
      <c r="GL103" s="9">
        <v>40.607175172000005</v>
      </c>
      <c r="GM103" s="9">
        <v>3050.0700019779997</v>
      </c>
      <c r="GN103" s="9">
        <v>204.01479803900003</v>
      </c>
      <c r="GO103" s="9">
        <v>18.34676943900001</v>
      </c>
      <c r="GP103" s="9">
        <v>-234.35498672399999</v>
      </c>
      <c r="GQ103" s="9">
        <v>51.598849901000008</v>
      </c>
      <c r="GR103" s="9">
        <v>-7.5601400629999986</v>
      </c>
      <c r="GS103" s="9">
        <v>247.27054249500003</v>
      </c>
      <c r="GT103" s="9">
        <v>192.71793415799999</v>
      </c>
      <c r="GU103" s="9">
        <v>793.52610765800011</v>
      </c>
      <c r="GV103" s="9">
        <v>582.96251167299999</v>
      </c>
      <c r="GW103" s="9">
        <v>389.15096105299995</v>
      </c>
      <c r="GX103" s="9">
        <v>3416.1313538510003</v>
      </c>
      <c r="GY103" s="9">
        <v>944.00456558899998</v>
      </c>
      <c r="GZ103" s="9">
        <v>-388.33801609699998</v>
      </c>
      <c r="HA103" s="9">
        <v>7237.6008495440001</v>
      </c>
      <c r="HB103" s="9">
        <v>1273.7682324259999</v>
      </c>
      <c r="HC103" s="9">
        <v>165.262285174</v>
      </c>
      <c r="HD103" s="9">
        <v>223.312989974</v>
      </c>
    </row>
    <row r="104" spans="1:212" ht="6" customHeight="1" x14ac:dyDescent="0.25">
      <c r="A104" s="1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</row>
    <row r="105" spans="1:212" s="12" customFormat="1" ht="14.25" x14ac:dyDescent="0.2">
      <c r="A105" s="12" t="s">
        <v>67</v>
      </c>
      <c r="B105" s="13">
        <v>-387.004783965</v>
      </c>
      <c r="C105" s="13">
        <v>-212.42874322199998</v>
      </c>
      <c r="D105" s="13">
        <v>-5.4845843759999999</v>
      </c>
      <c r="E105" s="13">
        <v>-47.293861151000002</v>
      </c>
      <c r="F105" s="13">
        <v>-0.45647633599999998</v>
      </c>
      <c r="G105" s="13">
        <v>-1.8353850760000001</v>
      </c>
      <c r="H105" s="13">
        <v>-14.458470055999999</v>
      </c>
      <c r="I105" s="13">
        <v>-151.16037900800001</v>
      </c>
      <c r="J105" s="13">
        <v>-5.7644804939999998</v>
      </c>
      <c r="K105" s="13">
        <v>-0.17494074699999998</v>
      </c>
      <c r="L105" s="13">
        <v>-4.1327522910000001</v>
      </c>
      <c r="M105" s="13">
        <v>-0.47015026100000001</v>
      </c>
      <c r="N105" s="13">
        <v>-329.57913787500001</v>
      </c>
      <c r="O105" s="13">
        <v>-203.855795</v>
      </c>
      <c r="P105" s="13">
        <v>0</v>
      </c>
      <c r="Q105" s="13">
        <v>-4.9000000000001733E-7</v>
      </c>
      <c r="R105" s="13">
        <v>0</v>
      </c>
      <c r="S105" s="13">
        <v>4.4699999998676354E-7</v>
      </c>
      <c r="T105" s="13">
        <v>7.3999999999213584E-8</v>
      </c>
      <c r="U105" s="13">
        <v>-9.4899999991682193E-7</v>
      </c>
      <c r="V105" s="13">
        <v>5.1800000024082582E-7</v>
      </c>
      <c r="W105" s="13">
        <v>9.1500000021227379E-7</v>
      </c>
      <c r="X105" s="13">
        <v>-2.8000000007466497E-7</v>
      </c>
      <c r="Y105" s="13">
        <v>3.900000056233921E-8</v>
      </c>
      <c r="Z105" s="13">
        <v>-106.953026686</v>
      </c>
      <c r="AA105" s="13">
        <v>-17.266632893365028</v>
      </c>
      <c r="AB105" s="13">
        <v>0</v>
      </c>
      <c r="AC105" s="13">
        <v>0</v>
      </c>
      <c r="AD105" s="13">
        <v>0</v>
      </c>
      <c r="AE105" s="13">
        <v>0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3">
        <v>0</v>
      </c>
      <c r="AL105" s="13">
        <v>-270.29268307440003</v>
      </c>
      <c r="AM105" s="13">
        <v>-18.154523542000003</v>
      </c>
      <c r="AN105" s="13">
        <v>0</v>
      </c>
      <c r="AO105" s="13">
        <v>0</v>
      </c>
      <c r="AP105" s="13">
        <v>0</v>
      </c>
      <c r="AQ105" s="13">
        <v>-9.8011876392689601E-17</v>
      </c>
      <c r="AR105" s="13">
        <v>0</v>
      </c>
      <c r="AS105" s="13">
        <v>-4.5102810375396984E-17</v>
      </c>
      <c r="AT105" s="13">
        <v>3.9470000000392249E-6</v>
      </c>
      <c r="AU105" s="13">
        <v>-3.9470000000392249E-6</v>
      </c>
      <c r="AV105" s="13">
        <v>1.214306433183765E-17</v>
      </c>
      <c r="AW105" s="13">
        <v>0</v>
      </c>
      <c r="AX105" s="13">
        <v>-356.11716915799997</v>
      </c>
      <c r="AY105" s="13">
        <v>-188.46380166900002</v>
      </c>
      <c r="AZ105" s="13">
        <v>0</v>
      </c>
      <c r="BA105" s="13">
        <v>0</v>
      </c>
      <c r="BB105" s="13">
        <v>0</v>
      </c>
      <c r="BC105" s="13">
        <v>0</v>
      </c>
      <c r="BD105" s="13">
        <v>0</v>
      </c>
      <c r="BE105" s="13">
        <v>0</v>
      </c>
      <c r="BF105" s="13">
        <v>-0.20862697599999999</v>
      </c>
      <c r="BG105" s="13">
        <v>0</v>
      </c>
      <c r="BH105" s="13">
        <v>0</v>
      </c>
      <c r="BI105" s="13">
        <v>0</v>
      </c>
      <c r="BJ105" s="13">
        <v>-651.86770296400005</v>
      </c>
      <c r="BK105" s="13">
        <v>-176.825032067</v>
      </c>
      <c r="BL105" s="13">
        <v>0</v>
      </c>
      <c r="BM105" s="13">
        <v>0</v>
      </c>
      <c r="BN105" s="13">
        <v>0</v>
      </c>
      <c r="BO105" s="13">
        <v>0</v>
      </c>
      <c r="BP105" s="13">
        <v>0</v>
      </c>
      <c r="BQ105" s="13">
        <v>-3.8857805861880479E-16</v>
      </c>
      <c r="BR105" s="13">
        <v>-3.2395988000000001E-2</v>
      </c>
      <c r="BS105" s="13">
        <v>0</v>
      </c>
      <c r="BT105" s="13">
        <v>0</v>
      </c>
      <c r="BU105" s="13">
        <v>0</v>
      </c>
      <c r="BV105" s="13">
        <v>-401.20381010200003</v>
      </c>
      <c r="BW105" s="13">
        <v>186.85999381400001</v>
      </c>
      <c r="BX105" s="13">
        <v>-205.89417468299999</v>
      </c>
      <c r="BY105" s="13">
        <v>87.314275295999991</v>
      </c>
      <c r="BZ105" s="13">
        <v>-58.247000588999995</v>
      </c>
      <c r="CA105" s="13">
        <v>-73.235348713999997</v>
      </c>
      <c r="CB105" s="13">
        <v>22.830590737999998</v>
      </c>
      <c r="CC105" s="13">
        <v>18.416204256</v>
      </c>
      <c r="CD105" s="13">
        <v>-203.61293891400001</v>
      </c>
      <c r="CE105" s="13">
        <v>51.840545212999999</v>
      </c>
      <c r="CF105" s="13">
        <v>71.028665791999998</v>
      </c>
      <c r="CG105" s="13">
        <v>-430.13018530500005</v>
      </c>
      <c r="CH105" s="13">
        <v>-312.21079808300004</v>
      </c>
      <c r="CI105" s="13">
        <v>-77.440469233000002</v>
      </c>
      <c r="CJ105" s="13">
        <v>84.016709614999996</v>
      </c>
      <c r="CK105" s="13">
        <v>-150.47172007700001</v>
      </c>
      <c r="CL105" s="13">
        <v>107.69318096299999</v>
      </c>
      <c r="CM105" s="13">
        <v>-68.65284700700002</v>
      </c>
      <c r="CN105" s="13">
        <v>69.190643311999992</v>
      </c>
      <c r="CO105" s="13">
        <v>-10.495122491</v>
      </c>
      <c r="CP105" s="13">
        <v>-132.40215623200001</v>
      </c>
      <c r="CQ105" s="13">
        <v>21.553071745999997</v>
      </c>
      <c r="CR105" s="13">
        <v>-199.813494561</v>
      </c>
      <c r="CS105" s="13">
        <v>-328.61113109500002</v>
      </c>
      <c r="CT105" s="13">
        <v>-395.74569453300001</v>
      </c>
      <c r="CU105" s="13">
        <v>-44.276939551000005</v>
      </c>
      <c r="CV105" s="13">
        <v>66.792636489000003</v>
      </c>
      <c r="CW105" s="13">
        <v>-71.507689123999995</v>
      </c>
      <c r="CX105" s="13">
        <v>22.905331859999997</v>
      </c>
      <c r="CY105" s="13">
        <v>22.108278488</v>
      </c>
      <c r="CZ105" s="13">
        <v>69.247522703000001</v>
      </c>
      <c r="DA105" s="13">
        <v>-62.291103722000003</v>
      </c>
      <c r="DB105" s="13">
        <v>3.2942988839999998</v>
      </c>
      <c r="DC105" s="13">
        <v>-55.032228827000004</v>
      </c>
      <c r="DD105" s="13">
        <v>-70.491149344999997</v>
      </c>
      <c r="DE105" s="13">
        <v>-790.95000625099999</v>
      </c>
      <c r="DF105" s="13">
        <v>-353.61568456700002</v>
      </c>
      <c r="DG105" s="13">
        <v>-54.086164793000002</v>
      </c>
      <c r="DH105" s="13">
        <v>-49.763671431000006</v>
      </c>
      <c r="DI105" s="13">
        <v>-107.062215256</v>
      </c>
      <c r="DJ105" s="13">
        <v>132.45982534499998</v>
      </c>
      <c r="DK105" s="13">
        <v>-59.581203439000006</v>
      </c>
      <c r="DL105" s="13">
        <v>-39.946351782000001</v>
      </c>
      <c r="DM105" s="13">
        <v>71.580165211999997</v>
      </c>
      <c r="DN105" s="13">
        <v>39.601631069999996</v>
      </c>
      <c r="DO105" s="13">
        <v>3.7838559940000001</v>
      </c>
      <c r="DP105" s="13">
        <v>-726.21687829600012</v>
      </c>
      <c r="DQ105" s="13">
        <v>-390.03967940900003</v>
      </c>
      <c r="DR105" s="13">
        <v>-794.30569217099992</v>
      </c>
      <c r="DS105" s="13">
        <v>-91.420083290999997</v>
      </c>
      <c r="DT105" s="13">
        <v>-285.17656936700001</v>
      </c>
      <c r="DU105" s="13">
        <v>119.69007908399998</v>
      </c>
      <c r="DV105" s="13">
        <v>-15.784150005000001</v>
      </c>
      <c r="DW105" s="13">
        <v>-222.10606733200001</v>
      </c>
      <c r="DX105" s="13">
        <v>-85.71417645999999</v>
      </c>
      <c r="DY105" s="13">
        <v>-156.62141021300002</v>
      </c>
      <c r="DZ105" s="13">
        <v>-235.69811386700002</v>
      </c>
      <c r="EA105" s="13">
        <v>-70.436138028000002</v>
      </c>
      <c r="EB105" s="13">
        <v>65.357709962000001</v>
      </c>
      <c r="EC105" s="13">
        <v>-19.923862618000001</v>
      </c>
      <c r="ED105" s="13">
        <v>-577.23848948900002</v>
      </c>
      <c r="EE105" s="13">
        <v>-526.97003222800004</v>
      </c>
      <c r="EF105" s="13">
        <v>-45.885000611000002</v>
      </c>
      <c r="EG105" s="13">
        <v>-133.560514541</v>
      </c>
      <c r="EH105" s="13">
        <v>-115.19405276600001</v>
      </c>
      <c r="EI105" s="13">
        <v>-27.620105655000003</v>
      </c>
      <c r="EJ105" s="13">
        <v>-293.28686927199999</v>
      </c>
      <c r="EK105" s="13">
        <v>-5.3311695510000003</v>
      </c>
      <c r="EL105" s="13">
        <v>-135.00559144499999</v>
      </c>
      <c r="EM105" s="13">
        <v>-121.58920151300001</v>
      </c>
      <c r="EN105" s="13">
        <v>-444.38565616700004</v>
      </c>
      <c r="EO105" s="13">
        <v>117.934416724</v>
      </c>
      <c r="EP105" s="13">
        <v>-763.25242008300017</v>
      </c>
      <c r="EQ105" s="13">
        <v>-50.696668930999977</v>
      </c>
      <c r="ER105" s="13">
        <v>59.527643671</v>
      </c>
      <c r="ES105" s="13">
        <v>324.919860142</v>
      </c>
      <c r="ET105" s="13">
        <v>120.450793401</v>
      </c>
      <c r="EU105" s="13">
        <v>174.24769652999998</v>
      </c>
      <c r="EV105" s="13">
        <v>25.553575266000003</v>
      </c>
      <c r="EW105" s="13">
        <v>32.029097314000012</v>
      </c>
      <c r="EX105" s="13">
        <v>-91.525952985000004</v>
      </c>
      <c r="EY105" s="13">
        <v>182.04679425799998</v>
      </c>
      <c r="EZ105" s="13">
        <v>164.56648312599998</v>
      </c>
      <c r="FA105" s="13">
        <v>-24.761385128000001</v>
      </c>
      <c r="FB105" s="13">
        <v>-645.12535535200004</v>
      </c>
      <c r="FC105" s="13">
        <v>-339.40345181500004</v>
      </c>
      <c r="FD105" s="13">
        <v>155.78987828699999</v>
      </c>
      <c r="FE105" s="13">
        <v>-0.60535269699999994</v>
      </c>
      <c r="FF105" s="13">
        <v>-101.738867648</v>
      </c>
      <c r="FG105" s="13">
        <v>-0.58099105899999992</v>
      </c>
      <c r="FH105" s="13">
        <v>-0.36406159999999999</v>
      </c>
      <c r="FI105" s="13">
        <v>-0.23719336499999999</v>
      </c>
      <c r="FJ105" s="13">
        <v>1.2500000000000001E-2</v>
      </c>
      <c r="FK105" s="13">
        <v>-4.8150399999999996E-2</v>
      </c>
      <c r="FL105" s="13">
        <v>-1.2604025E-2</v>
      </c>
      <c r="FM105" s="13">
        <v>-0.19820493299999997</v>
      </c>
      <c r="FN105" s="13">
        <v>-331.56984417400031</v>
      </c>
      <c r="FO105" s="13">
        <v>-97.896591215999933</v>
      </c>
      <c r="FP105" s="13">
        <v>3.7848901629999991</v>
      </c>
      <c r="FQ105" s="13">
        <v>371.20766089900002</v>
      </c>
      <c r="FR105" s="13">
        <v>-300.357436828</v>
      </c>
      <c r="FS105" s="13">
        <v>55.651330554000012</v>
      </c>
      <c r="FT105" s="13">
        <v>-114.76328363600001</v>
      </c>
      <c r="FU105" s="13">
        <v>-108.6276752</v>
      </c>
      <c r="FV105" s="13">
        <v>0.27087124500000004</v>
      </c>
      <c r="FW105" s="13">
        <v>283.52438373799998</v>
      </c>
      <c r="FX105" s="13">
        <v>104.49185317800001</v>
      </c>
      <c r="FY105" s="13">
        <v>111.72553622500001</v>
      </c>
      <c r="FZ105" s="13">
        <v>542.248228789</v>
      </c>
      <c r="GA105" s="13">
        <v>-61.419062000000054</v>
      </c>
      <c r="GB105" s="8">
        <v>222.443328197</v>
      </c>
      <c r="GC105" s="8">
        <v>393.890832843</v>
      </c>
      <c r="GD105" s="8">
        <v>-327.59475397599999</v>
      </c>
      <c r="GE105" s="8">
        <v>216.07864106600002</v>
      </c>
      <c r="GF105" s="8">
        <v>-55.256459083999999</v>
      </c>
      <c r="GG105" s="8">
        <v>-209.27955240700001</v>
      </c>
      <c r="GH105" s="8">
        <v>65.079265796000001</v>
      </c>
      <c r="GI105" s="8">
        <v>-242.863676811</v>
      </c>
      <c r="GJ105" s="8">
        <v>202.50186680499999</v>
      </c>
      <c r="GK105" s="8">
        <v>222.15060321800001</v>
      </c>
      <c r="GL105" s="9">
        <v>577.80001245700009</v>
      </c>
      <c r="GM105" s="9">
        <v>-358.47045496900006</v>
      </c>
      <c r="GN105" s="9">
        <v>396.46630195299997</v>
      </c>
      <c r="GO105" s="9">
        <v>-255.51881436300002</v>
      </c>
      <c r="GP105" s="9">
        <v>330.81872407000003</v>
      </c>
      <c r="GQ105" s="9">
        <v>-183.50506008000002</v>
      </c>
      <c r="GR105" s="9">
        <v>45.300901069999995</v>
      </c>
      <c r="GS105" s="9">
        <v>11.027106818999997</v>
      </c>
      <c r="GT105" s="9">
        <v>-212.57094537399999</v>
      </c>
      <c r="GU105" s="9">
        <v>133.42771304899998</v>
      </c>
      <c r="GV105" s="9">
        <v>473.04133215899998</v>
      </c>
      <c r="GW105" s="9">
        <v>238.97001994499999</v>
      </c>
      <c r="GX105" s="9">
        <v>878.87078529499979</v>
      </c>
      <c r="GY105" s="9">
        <v>-256.92266118699996</v>
      </c>
      <c r="GZ105" s="9">
        <v>10.584744875999945</v>
      </c>
      <c r="HA105" s="9">
        <v>-698.37614018799991</v>
      </c>
      <c r="HB105" s="9">
        <v>-617.02415875099996</v>
      </c>
      <c r="HC105" s="9">
        <v>-686.93658186100004</v>
      </c>
      <c r="HD105" s="9">
        <v>-447.43567880900002</v>
      </c>
    </row>
    <row r="106" spans="1:212" x14ac:dyDescent="0.25">
      <c r="A106" s="15" t="s">
        <v>68</v>
      </c>
      <c r="B106" s="49">
        <v>0</v>
      </c>
      <c r="C106" s="49">
        <v>0</v>
      </c>
      <c r="D106" s="49">
        <v>0</v>
      </c>
      <c r="E106" s="49">
        <v>0</v>
      </c>
      <c r="F106" s="49">
        <v>0</v>
      </c>
      <c r="G106" s="49">
        <v>0</v>
      </c>
      <c r="H106" s="49">
        <v>0</v>
      </c>
      <c r="I106" s="49">
        <v>0</v>
      </c>
      <c r="J106" s="49">
        <v>0</v>
      </c>
      <c r="K106" s="49">
        <v>0</v>
      </c>
      <c r="L106" s="49">
        <v>0</v>
      </c>
      <c r="M106" s="49">
        <v>0</v>
      </c>
      <c r="N106" s="49">
        <v>0</v>
      </c>
      <c r="O106" s="49">
        <v>0</v>
      </c>
      <c r="P106" s="49">
        <v>0</v>
      </c>
      <c r="Q106" s="49">
        <v>9.1E-4</v>
      </c>
      <c r="R106" s="49">
        <v>0</v>
      </c>
      <c r="S106" s="49">
        <v>0.12362999999999999</v>
      </c>
      <c r="T106" s="49">
        <v>2.7616999999999999E-2</v>
      </c>
      <c r="U106" s="49">
        <v>1.688482</v>
      </c>
      <c r="V106" s="49">
        <v>6.4942000000000236E-2</v>
      </c>
      <c r="W106" s="49">
        <v>6.2404169999999999</v>
      </c>
      <c r="X106" s="49">
        <v>0.87129199999999996</v>
      </c>
      <c r="Y106" s="49">
        <v>3.6509710000000006</v>
      </c>
      <c r="Z106" s="49">
        <v>0</v>
      </c>
      <c r="AA106" s="49">
        <v>0</v>
      </c>
      <c r="AB106" s="49">
        <v>0</v>
      </c>
      <c r="AC106" s="49">
        <v>0</v>
      </c>
      <c r="AD106" s="49">
        <v>0.94204235000000003</v>
      </c>
      <c r="AE106" s="49">
        <v>0</v>
      </c>
      <c r="AF106" s="49">
        <v>1.2033372959999997</v>
      </c>
      <c r="AG106" s="49">
        <v>1.6238630940000001</v>
      </c>
      <c r="AH106" s="49">
        <v>0.18117766500000015</v>
      </c>
      <c r="AI106" s="49">
        <v>2.9761653000000023E-2</v>
      </c>
      <c r="AJ106" s="49">
        <v>0.62366777400000006</v>
      </c>
      <c r="AK106" s="49">
        <v>3.3882626949999994</v>
      </c>
      <c r="AL106" s="49">
        <v>0</v>
      </c>
      <c r="AM106" s="49">
        <v>0</v>
      </c>
      <c r="AN106" s="49">
        <v>0</v>
      </c>
      <c r="AO106" s="49">
        <v>0.32347129999999996</v>
      </c>
      <c r="AP106" s="49">
        <v>1.5977775330000001</v>
      </c>
      <c r="AQ106" s="49">
        <v>-5.5513390000000978E-3</v>
      </c>
      <c r="AR106" s="49">
        <v>0</v>
      </c>
      <c r="AS106" s="49">
        <v>1.2985589999999548E-3</v>
      </c>
      <c r="AT106" s="49">
        <v>3.9470000000392249E-6</v>
      </c>
      <c r="AU106" s="49">
        <v>-3.9470000000392249E-6</v>
      </c>
      <c r="AV106" s="49">
        <v>2.1416560000000117E-3</v>
      </c>
      <c r="AW106" s="49">
        <v>2.4134659279999995</v>
      </c>
      <c r="AX106" s="49">
        <v>0</v>
      </c>
      <c r="AY106" s="49">
        <v>0</v>
      </c>
      <c r="AZ106" s="49">
        <v>0</v>
      </c>
      <c r="BA106" s="49">
        <v>0</v>
      </c>
      <c r="BB106" s="49">
        <v>0.46067200000000003</v>
      </c>
      <c r="BC106" s="49">
        <v>0</v>
      </c>
      <c r="BD106" s="49">
        <v>0</v>
      </c>
      <c r="BE106" s="49">
        <v>0</v>
      </c>
      <c r="BF106" s="49">
        <v>0</v>
      </c>
      <c r="BG106" s="49">
        <v>5.5914410999999969E-2</v>
      </c>
      <c r="BH106" s="49">
        <v>2.7448539169999999</v>
      </c>
      <c r="BI106" s="49">
        <v>4.3873902000000041E-2</v>
      </c>
      <c r="BJ106" s="49">
        <v>0</v>
      </c>
      <c r="BK106" s="49">
        <v>0</v>
      </c>
      <c r="BL106" s="49">
        <v>0.38849997800000002</v>
      </c>
      <c r="BM106" s="49">
        <v>3.2044036800000004</v>
      </c>
      <c r="BN106" s="49">
        <v>3.8864075979999999</v>
      </c>
      <c r="BO106" s="49">
        <v>0.14217588900000011</v>
      </c>
      <c r="BP106" s="49">
        <v>0.49512909800000021</v>
      </c>
      <c r="BQ106" s="49">
        <v>0.24875573199999962</v>
      </c>
      <c r="BR106" s="49">
        <v>0</v>
      </c>
      <c r="BS106" s="49">
        <v>1.2156767389999992</v>
      </c>
      <c r="BT106" s="49">
        <v>0</v>
      </c>
      <c r="BU106" s="49">
        <v>5.1778949210000027</v>
      </c>
      <c r="BV106" s="49">
        <v>0</v>
      </c>
      <c r="BW106" s="49">
        <v>0</v>
      </c>
      <c r="BX106" s="49">
        <v>0</v>
      </c>
      <c r="BY106" s="49">
        <v>0</v>
      </c>
      <c r="BZ106" s="49">
        <v>0</v>
      </c>
      <c r="CA106" s="49">
        <v>0</v>
      </c>
      <c r="CB106" s="49">
        <v>0</v>
      </c>
      <c r="CC106" s="49">
        <v>0</v>
      </c>
      <c r="CD106" s="49">
        <v>0</v>
      </c>
      <c r="CE106" s="49">
        <v>0</v>
      </c>
      <c r="CF106" s="49">
        <v>0</v>
      </c>
      <c r="CG106" s="49">
        <v>0</v>
      </c>
      <c r="CH106" s="49">
        <v>0</v>
      </c>
      <c r="CI106" s="49">
        <v>0</v>
      </c>
      <c r="CJ106" s="49">
        <v>0</v>
      </c>
      <c r="CK106" s="49">
        <v>0</v>
      </c>
      <c r="CL106" s="49">
        <v>0</v>
      </c>
      <c r="CM106" s="49">
        <v>0</v>
      </c>
      <c r="CN106" s="49">
        <v>0</v>
      </c>
      <c r="CO106" s="49">
        <v>0</v>
      </c>
      <c r="CP106" s="49">
        <v>0</v>
      </c>
      <c r="CQ106" s="49">
        <v>0</v>
      </c>
      <c r="CR106" s="49">
        <v>0</v>
      </c>
      <c r="CS106" s="49">
        <v>0</v>
      </c>
      <c r="CT106" s="49">
        <v>0</v>
      </c>
      <c r="CU106" s="49">
        <v>0</v>
      </c>
      <c r="CV106" s="49">
        <v>0</v>
      </c>
      <c r="CW106" s="49">
        <v>0</v>
      </c>
      <c r="CX106" s="49">
        <v>0</v>
      </c>
      <c r="CY106" s="49">
        <v>0</v>
      </c>
      <c r="CZ106" s="49">
        <v>0</v>
      </c>
      <c r="DA106" s="49">
        <v>0</v>
      </c>
      <c r="DB106" s="49">
        <v>0</v>
      </c>
      <c r="DC106" s="49">
        <v>0</v>
      </c>
      <c r="DD106" s="49">
        <v>0</v>
      </c>
      <c r="DE106" s="49">
        <v>0</v>
      </c>
      <c r="DF106" s="49">
        <v>0</v>
      </c>
      <c r="DG106" s="49">
        <v>0</v>
      </c>
      <c r="DH106" s="49">
        <v>0</v>
      </c>
      <c r="DI106" s="49">
        <v>0</v>
      </c>
      <c r="DJ106" s="49">
        <v>0</v>
      </c>
      <c r="DK106" s="49">
        <v>0</v>
      </c>
      <c r="DL106" s="49">
        <v>0</v>
      </c>
      <c r="DM106" s="49">
        <v>0</v>
      </c>
      <c r="DN106" s="49">
        <v>0</v>
      </c>
      <c r="DO106" s="49">
        <v>0</v>
      </c>
      <c r="DP106" s="49">
        <v>0</v>
      </c>
      <c r="DQ106" s="49">
        <v>0</v>
      </c>
      <c r="DR106" s="49">
        <v>0</v>
      </c>
      <c r="DS106" s="49">
        <v>0</v>
      </c>
      <c r="DT106" s="49">
        <v>0</v>
      </c>
      <c r="DU106" s="49">
        <v>0</v>
      </c>
      <c r="DV106" s="49">
        <v>0</v>
      </c>
      <c r="DW106" s="49">
        <v>0</v>
      </c>
      <c r="DX106" s="49">
        <v>0</v>
      </c>
      <c r="DY106" s="49">
        <v>0</v>
      </c>
      <c r="DZ106" s="49">
        <v>0</v>
      </c>
      <c r="EA106" s="49">
        <v>0</v>
      </c>
      <c r="EB106" s="49">
        <v>0</v>
      </c>
      <c r="EC106" s="49">
        <v>0</v>
      </c>
      <c r="ED106" s="49">
        <v>0</v>
      </c>
      <c r="EE106" s="49">
        <v>0</v>
      </c>
      <c r="EF106" s="49">
        <v>0</v>
      </c>
      <c r="EG106" s="49">
        <v>0</v>
      </c>
      <c r="EH106" s="49">
        <v>0</v>
      </c>
      <c r="EI106" s="49">
        <v>0</v>
      </c>
      <c r="EJ106" s="49">
        <v>0</v>
      </c>
      <c r="EK106" s="49">
        <v>0</v>
      </c>
      <c r="EL106" s="49">
        <v>0</v>
      </c>
      <c r="EM106" s="49">
        <v>0</v>
      </c>
      <c r="EN106" s="49">
        <v>0</v>
      </c>
      <c r="EO106" s="49">
        <v>0</v>
      </c>
      <c r="EP106" s="49">
        <v>761.13237191099995</v>
      </c>
      <c r="EQ106" s="49">
        <v>390.24703542999998</v>
      </c>
      <c r="ER106" s="49">
        <v>59.527643671</v>
      </c>
      <c r="ES106" s="49">
        <v>324.99271788200002</v>
      </c>
      <c r="ET106" s="49">
        <v>120.590424287</v>
      </c>
      <c r="EU106" s="49">
        <v>174.292701814</v>
      </c>
      <c r="EV106" s="49">
        <v>25.712323487000003</v>
      </c>
      <c r="EW106" s="49">
        <v>254.074166244</v>
      </c>
      <c r="EX106" s="49">
        <v>-91.275881940000005</v>
      </c>
      <c r="EY106" s="49">
        <v>241.60239357099999</v>
      </c>
      <c r="EZ106" s="49">
        <v>164.68631237599999</v>
      </c>
      <c r="FA106" s="49">
        <v>-24.761385128000001</v>
      </c>
      <c r="FB106" s="49">
        <v>1170.4963986719999</v>
      </c>
      <c r="FC106" s="49">
        <v>127.57650019499999</v>
      </c>
      <c r="FD106" s="49">
        <v>155.78987828699999</v>
      </c>
      <c r="FE106" s="49">
        <v>0</v>
      </c>
      <c r="FF106" s="49">
        <v>0</v>
      </c>
      <c r="FG106" s="49">
        <v>0</v>
      </c>
      <c r="FH106" s="49">
        <v>0</v>
      </c>
      <c r="FI106" s="49">
        <v>0</v>
      </c>
      <c r="FJ106" s="49">
        <v>0</v>
      </c>
      <c r="FK106" s="49">
        <v>0</v>
      </c>
      <c r="FL106" s="49">
        <v>0</v>
      </c>
      <c r="FM106" s="49">
        <v>0</v>
      </c>
      <c r="FN106" s="49">
        <v>1192.8149478199998</v>
      </c>
      <c r="FO106" s="49">
        <v>343.04711314500003</v>
      </c>
      <c r="FP106" s="49">
        <v>5.1232237189999994</v>
      </c>
      <c r="FQ106" s="49">
        <v>371.252900899</v>
      </c>
      <c r="FR106" s="49">
        <v>-297.62547077700003</v>
      </c>
      <c r="FS106" s="49">
        <v>159.50832863100001</v>
      </c>
      <c r="FT106" s="49">
        <v>-114.63617905300001</v>
      </c>
      <c r="FU106" s="49">
        <v>-108.625003045</v>
      </c>
      <c r="FV106" s="49">
        <v>0.27019909000000003</v>
      </c>
      <c r="FW106" s="49">
        <v>283.578036768</v>
      </c>
      <c r="FX106" s="49">
        <v>106.88429803000001</v>
      </c>
      <c r="FY106" s="49">
        <v>113.02634178400001</v>
      </c>
      <c r="FZ106" s="49">
        <v>953.19247907199997</v>
      </c>
      <c r="GA106" s="49">
        <v>475.89779623200002</v>
      </c>
      <c r="GB106" s="8">
        <v>222.443328197</v>
      </c>
      <c r="GC106" s="8">
        <v>393.890832843</v>
      </c>
      <c r="GD106" s="8">
        <v>-327.59475397599999</v>
      </c>
      <c r="GE106" s="8">
        <v>216.07864106600002</v>
      </c>
      <c r="GF106" s="8">
        <v>-55.256459083999999</v>
      </c>
      <c r="GG106" s="8">
        <v>-208.906492407</v>
      </c>
      <c r="GH106" s="8">
        <v>65.109265796000003</v>
      </c>
      <c r="GI106" s="8">
        <v>-242.85766252499999</v>
      </c>
      <c r="GJ106" s="8">
        <v>240.24806854299999</v>
      </c>
      <c r="GK106" s="8">
        <v>242.24319404900001</v>
      </c>
      <c r="GL106" s="9">
        <v>1099.6746223540001</v>
      </c>
      <c r="GM106" s="9">
        <v>293.40019635300001</v>
      </c>
      <c r="GN106" s="9">
        <v>414.77893501199998</v>
      </c>
      <c r="GO106" s="9">
        <v>-230.11766293600002</v>
      </c>
      <c r="GP106" s="9">
        <v>344.23054237500003</v>
      </c>
      <c r="GQ106" s="9">
        <v>-169.76146013100001</v>
      </c>
      <c r="GR106" s="9">
        <v>58.815059374999997</v>
      </c>
      <c r="GS106" s="9">
        <v>110.023813515</v>
      </c>
      <c r="GT106" s="9">
        <v>-195.28072236899999</v>
      </c>
      <c r="GU106" s="9">
        <v>147.06858518799999</v>
      </c>
      <c r="GV106" s="9">
        <v>500.648354391</v>
      </c>
      <c r="GW106" s="9">
        <v>239.744681082</v>
      </c>
      <c r="GX106" s="9">
        <v>1162.4274716409998</v>
      </c>
      <c r="GY106" s="9">
        <v>308.676937689</v>
      </c>
      <c r="GZ106" s="9">
        <v>597.97486594399993</v>
      </c>
      <c r="HA106" s="9">
        <v>-138.153609776</v>
      </c>
      <c r="HB106" s="9">
        <v>-135.14141665100001</v>
      </c>
      <c r="HC106" s="9">
        <v>-198.34726433100002</v>
      </c>
      <c r="HD106" s="9">
        <v>100.69326934300001</v>
      </c>
    </row>
    <row r="107" spans="1:212" x14ac:dyDescent="0.25">
      <c r="A107" s="15" t="s">
        <v>69</v>
      </c>
      <c r="B107" s="49">
        <v>387.004783965</v>
      </c>
      <c r="C107" s="49">
        <v>212.42874322199998</v>
      </c>
      <c r="D107" s="49">
        <v>5.4845843759999999</v>
      </c>
      <c r="E107" s="49">
        <v>47.293861151000002</v>
      </c>
      <c r="F107" s="49">
        <v>0.45647633599999998</v>
      </c>
      <c r="G107" s="49">
        <v>1.8353850760000001</v>
      </c>
      <c r="H107" s="49">
        <v>14.458470055999999</v>
      </c>
      <c r="I107" s="49">
        <v>151.16037900800001</v>
      </c>
      <c r="J107" s="49">
        <v>5.7644804939999998</v>
      </c>
      <c r="K107" s="49">
        <v>0.17494074699999998</v>
      </c>
      <c r="L107" s="49">
        <v>4.1327522910000001</v>
      </c>
      <c r="M107" s="49">
        <v>0.47015026100000001</v>
      </c>
      <c r="N107" s="49">
        <v>329.57913787500001</v>
      </c>
      <c r="O107" s="49">
        <v>203.855795</v>
      </c>
      <c r="P107" s="49">
        <v>0</v>
      </c>
      <c r="Q107" s="49">
        <v>9.1049000000000002E-4</v>
      </c>
      <c r="R107" s="49">
        <v>0</v>
      </c>
      <c r="S107" s="49">
        <v>0.123629553</v>
      </c>
      <c r="T107" s="49">
        <v>2.7616926E-2</v>
      </c>
      <c r="U107" s="49">
        <v>1.688482949</v>
      </c>
      <c r="V107" s="49">
        <v>6.4941481999999995E-2</v>
      </c>
      <c r="W107" s="49">
        <v>6.2404160849999997</v>
      </c>
      <c r="X107" s="49">
        <v>0.87129228000000003</v>
      </c>
      <c r="Y107" s="49">
        <v>3.6509709610000001</v>
      </c>
      <c r="Z107" s="49">
        <v>106.953026686</v>
      </c>
      <c r="AA107" s="49">
        <v>17.266632893365028</v>
      </c>
      <c r="AB107" s="49">
        <v>0</v>
      </c>
      <c r="AC107" s="49">
        <v>0</v>
      </c>
      <c r="AD107" s="49">
        <v>0.94204235000000003</v>
      </c>
      <c r="AE107" s="49">
        <v>0</v>
      </c>
      <c r="AF107" s="49">
        <v>1.2033372959999999</v>
      </c>
      <c r="AG107" s="49">
        <v>1.6238630939999998</v>
      </c>
      <c r="AH107" s="49">
        <v>0.18117766499999999</v>
      </c>
      <c r="AI107" s="49">
        <v>2.9761652999999999E-2</v>
      </c>
      <c r="AJ107" s="49">
        <v>0.62366777400000006</v>
      </c>
      <c r="AK107" s="49">
        <v>3.3882626949999999</v>
      </c>
      <c r="AL107" s="49">
        <v>270.29268307440003</v>
      </c>
      <c r="AM107" s="49">
        <v>18.154523542000003</v>
      </c>
      <c r="AN107" s="49">
        <v>0</v>
      </c>
      <c r="AO107" s="49">
        <v>0.32347129999999996</v>
      </c>
      <c r="AP107" s="49">
        <v>1.5977775329999999</v>
      </c>
      <c r="AQ107" s="49">
        <v>-5.5513389999999998E-3</v>
      </c>
      <c r="AR107" s="49">
        <v>0</v>
      </c>
      <c r="AS107" s="49">
        <v>1.2985589999999999E-3</v>
      </c>
      <c r="AT107" s="49">
        <v>0</v>
      </c>
      <c r="AU107" s="49">
        <v>0</v>
      </c>
      <c r="AV107" s="49">
        <v>2.1416559999999996E-3</v>
      </c>
      <c r="AW107" s="49">
        <v>2.4134659279999999</v>
      </c>
      <c r="AX107" s="49">
        <v>356.11716915799997</v>
      </c>
      <c r="AY107" s="49">
        <v>188.46380166900002</v>
      </c>
      <c r="AZ107" s="49">
        <v>0</v>
      </c>
      <c r="BA107" s="49">
        <v>0</v>
      </c>
      <c r="BB107" s="49">
        <v>0.46067200000000003</v>
      </c>
      <c r="BC107" s="49">
        <v>0</v>
      </c>
      <c r="BD107" s="49">
        <v>0</v>
      </c>
      <c r="BE107" s="49">
        <v>0</v>
      </c>
      <c r="BF107" s="49">
        <v>0.20862697599999999</v>
      </c>
      <c r="BG107" s="49">
        <v>5.5914411000000004E-2</v>
      </c>
      <c r="BH107" s="49">
        <v>2.7448539169999999</v>
      </c>
      <c r="BI107" s="49">
        <v>4.3873901999999999E-2</v>
      </c>
      <c r="BJ107" s="49">
        <v>651.86770296400005</v>
      </c>
      <c r="BK107" s="49">
        <v>176.825032067</v>
      </c>
      <c r="BL107" s="49">
        <v>0.38849997800000002</v>
      </c>
      <c r="BM107" s="49">
        <v>3.20440368</v>
      </c>
      <c r="BN107" s="49">
        <v>3.8864075980000004</v>
      </c>
      <c r="BO107" s="49">
        <v>0.142175889</v>
      </c>
      <c r="BP107" s="49">
        <v>0.49512909799999999</v>
      </c>
      <c r="BQ107" s="49">
        <v>0.24875573200000001</v>
      </c>
      <c r="BR107" s="49">
        <v>3.2395988000000001E-2</v>
      </c>
      <c r="BS107" s="49">
        <v>1.2156767390000001</v>
      </c>
      <c r="BT107" s="49">
        <v>0</v>
      </c>
      <c r="BU107" s="49">
        <v>5.177894921</v>
      </c>
      <c r="BV107" s="49">
        <v>401.20381010200003</v>
      </c>
      <c r="BW107" s="49">
        <v>-186.85999381400001</v>
      </c>
      <c r="BX107" s="49">
        <v>205.89417468299999</v>
      </c>
      <c r="BY107" s="49">
        <v>-87.314275295999991</v>
      </c>
      <c r="BZ107" s="49">
        <v>58.247000588999995</v>
      </c>
      <c r="CA107" s="49">
        <v>73.235348713999997</v>
      </c>
      <c r="CB107" s="49">
        <v>-22.830590737999998</v>
      </c>
      <c r="CC107" s="49">
        <v>-18.416204256</v>
      </c>
      <c r="CD107" s="49">
        <v>203.61293891400001</v>
      </c>
      <c r="CE107" s="49">
        <v>-51.840545212999999</v>
      </c>
      <c r="CF107" s="49">
        <v>-71.028665791999998</v>
      </c>
      <c r="CG107" s="49">
        <v>430.13018530500005</v>
      </c>
      <c r="CH107" s="49">
        <v>312.21079808300004</v>
      </c>
      <c r="CI107" s="49">
        <v>77.440469233000002</v>
      </c>
      <c r="CJ107" s="49">
        <v>-84.016709614999996</v>
      </c>
      <c r="CK107" s="49">
        <v>150.47172007700001</v>
      </c>
      <c r="CL107" s="49">
        <v>-107.69318096299999</v>
      </c>
      <c r="CM107" s="49">
        <v>68.65284700700002</v>
      </c>
      <c r="CN107" s="49">
        <v>-69.190643311999992</v>
      </c>
      <c r="CO107" s="49">
        <v>10.495122491</v>
      </c>
      <c r="CP107" s="49">
        <v>132.40215623200001</v>
      </c>
      <c r="CQ107" s="49">
        <v>-21.553071745999997</v>
      </c>
      <c r="CR107" s="49">
        <v>199.813494561</v>
      </c>
      <c r="CS107" s="49">
        <v>328.61113109500002</v>
      </c>
      <c r="CT107" s="49">
        <v>395.74569453300001</v>
      </c>
      <c r="CU107" s="49">
        <v>44.276939551000005</v>
      </c>
      <c r="CV107" s="49">
        <v>-66.792636489000003</v>
      </c>
      <c r="CW107" s="49">
        <v>71.507689123999995</v>
      </c>
      <c r="CX107" s="49">
        <v>-22.905331859999997</v>
      </c>
      <c r="CY107" s="49">
        <v>-22.108278488</v>
      </c>
      <c r="CZ107" s="49">
        <v>-69.247522703000001</v>
      </c>
      <c r="DA107" s="49">
        <v>62.291103722000003</v>
      </c>
      <c r="DB107" s="49">
        <v>-3.2942988839999998</v>
      </c>
      <c r="DC107" s="49">
        <v>55.032228827000004</v>
      </c>
      <c r="DD107" s="49">
        <v>70.491149344999997</v>
      </c>
      <c r="DE107" s="49">
        <v>790.95000625099999</v>
      </c>
      <c r="DF107" s="49">
        <v>353.61568456700002</v>
      </c>
      <c r="DG107" s="49">
        <v>54.086164793000002</v>
      </c>
      <c r="DH107" s="49">
        <v>49.763671431000006</v>
      </c>
      <c r="DI107" s="49">
        <v>107.062215256</v>
      </c>
      <c r="DJ107" s="49">
        <v>-132.45982534499998</v>
      </c>
      <c r="DK107" s="49">
        <v>59.581203439000006</v>
      </c>
      <c r="DL107" s="49">
        <v>39.946351782000001</v>
      </c>
      <c r="DM107" s="49">
        <v>-71.580165211999997</v>
      </c>
      <c r="DN107" s="49">
        <v>-39.601631069999996</v>
      </c>
      <c r="DO107" s="49">
        <v>-3.7838559940000001</v>
      </c>
      <c r="DP107" s="49">
        <v>726.21687829600012</v>
      </c>
      <c r="DQ107" s="49">
        <v>390.03967940900003</v>
      </c>
      <c r="DR107" s="49">
        <v>794.30569217099992</v>
      </c>
      <c r="DS107" s="49">
        <v>91.420083290999997</v>
      </c>
      <c r="DT107" s="49">
        <v>285.17656936700001</v>
      </c>
      <c r="DU107" s="49">
        <v>-119.69007908399998</v>
      </c>
      <c r="DV107" s="49">
        <v>15.784150005000001</v>
      </c>
      <c r="DW107" s="49">
        <v>222.10606733200001</v>
      </c>
      <c r="DX107" s="49">
        <v>85.71417645999999</v>
      </c>
      <c r="DY107" s="49">
        <v>156.62141021300002</v>
      </c>
      <c r="DZ107" s="49">
        <v>235.69811386700002</v>
      </c>
      <c r="EA107" s="49">
        <v>70.436138028000002</v>
      </c>
      <c r="EB107" s="49">
        <v>-65.357709962000001</v>
      </c>
      <c r="EC107" s="49">
        <v>19.923862618000001</v>
      </c>
      <c r="ED107" s="49">
        <v>577.23848948900002</v>
      </c>
      <c r="EE107" s="49">
        <v>526.97003222800004</v>
      </c>
      <c r="EF107" s="49">
        <v>45.885000611000002</v>
      </c>
      <c r="EG107" s="49">
        <v>133.560514541</v>
      </c>
      <c r="EH107" s="49">
        <v>115.19405276600001</v>
      </c>
      <c r="EI107" s="49">
        <v>27.620105655000003</v>
      </c>
      <c r="EJ107" s="49">
        <v>293.28686927199999</v>
      </c>
      <c r="EK107" s="49">
        <v>5.3311695510000003</v>
      </c>
      <c r="EL107" s="49">
        <v>135.00559144499999</v>
      </c>
      <c r="EM107" s="49">
        <v>121.58920151300001</v>
      </c>
      <c r="EN107" s="49">
        <v>444.38565616700004</v>
      </c>
      <c r="EO107" s="49">
        <v>-117.934416724</v>
      </c>
      <c r="EP107" s="49">
        <v>1524.3847919940001</v>
      </c>
      <c r="EQ107" s="49">
        <v>440.94370436099996</v>
      </c>
      <c r="ER107" s="49">
        <v>0</v>
      </c>
      <c r="ES107" s="49">
        <v>7.2857740000000004E-2</v>
      </c>
      <c r="ET107" s="49">
        <v>0.13963088600000001</v>
      </c>
      <c r="EU107" s="49">
        <v>4.5005284000000007E-2</v>
      </c>
      <c r="EV107" s="49">
        <v>0.15874822099999999</v>
      </c>
      <c r="EW107" s="49">
        <v>222.04506892999999</v>
      </c>
      <c r="EX107" s="49">
        <v>0.25007104499999999</v>
      </c>
      <c r="EY107" s="49">
        <v>59.555599313000002</v>
      </c>
      <c r="EZ107" s="49">
        <v>0.11982925</v>
      </c>
      <c r="FA107" s="49">
        <v>0</v>
      </c>
      <c r="FB107" s="49">
        <v>1815.621754024</v>
      </c>
      <c r="FC107" s="49">
        <v>466.97995201000003</v>
      </c>
      <c r="FD107" s="49">
        <v>0</v>
      </c>
      <c r="FE107" s="49">
        <v>0.60535269699999994</v>
      </c>
      <c r="FF107" s="49">
        <v>101.738867648</v>
      </c>
      <c r="FG107" s="49">
        <v>0.58099105899999992</v>
      </c>
      <c r="FH107" s="49">
        <v>0.36406159999999999</v>
      </c>
      <c r="FI107" s="49">
        <v>0.23719336499999999</v>
      </c>
      <c r="FJ107" s="49">
        <v>-1.2500000000000001E-2</v>
      </c>
      <c r="FK107" s="49">
        <v>4.8150399999999996E-2</v>
      </c>
      <c r="FL107" s="49">
        <v>1.2604025E-2</v>
      </c>
      <c r="FM107" s="49">
        <v>0.19820493299999997</v>
      </c>
      <c r="FN107" s="49">
        <v>1524.3847919940001</v>
      </c>
      <c r="FO107" s="49">
        <v>440.94370436099996</v>
      </c>
      <c r="FP107" s="49">
        <v>1.338333556</v>
      </c>
      <c r="FQ107" s="49">
        <v>4.5240000000000002E-2</v>
      </c>
      <c r="FR107" s="49">
        <v>2.7319660509999997</v>
      </c>
      <c r="FS107" s="49">
        <v>103.856998077</v>
      </c>
      <c r="FT107" s="49">
        <v>0.12710458299999999</v>
      </c>
      <c r="FU107" s="49">
        <v>2.6721549999999998E-3</v>
      </c>
      <c r="FV107" s="49">
        <v>-6.7215499999999991E-4</v>
      </c>
      <c r="FW107" s="49">
        <v>5.3653030000000004E-2</v>
      </c>
      <c r="FX107" s="49">
        <v>2.3924448520000001</v>
      </c>
      <c r="FY107" s="49">
        <v>1.3008055589999998</v>
      </c>
      <c r="FZ107" s="49">
        <v>410.94425028299997</v>
      </c>
      <c r="GA107" s="49">
        <v>537.31685823200007</v>
      </c>
      <c r="GB107" s="8">
        <v>0</v>
      </c>
      <c r="GC107" s="8">
        <v>0</v>
      </c>
      <c r="GD107" s="8">
        <v>0</v>
      </c>
      <c r="GE107" s="8">
        <v>0</v>
      </c>
      <c r="GF107" s="8">
        <v>0</v>
      </c>
      <c r="GG107" s="8">
        <v>0.37306</v>
      </c>
      <c r="GH107" s="8">
        <v>0.03</v>
      </c>
      <c r="GI107" s="8">
        <v>6.0142860000000006E-3</v>
      </c>
      <c r="GJ107" s="8">
        <v>37.746201738000003</v>
      </c>
      <c r="GK107" s="8">
        <v>20.092590831000003</v>
      </c>
      <c r="GL107" s="9">
        <v>521.87460989700003</v>
      </c>
      <c r="GM107" s="9">
        <v>651.87065132200007</v>
      </c>
      <c r="GN107" s="9">
        <v>18.312633058999999</v>
      </c>
      <c r="GO107" s="9">
        <v>25.401151427000002</v>
      </c>
      <c r="GP107" s="9">
        <v>13.411818305000001</v>
      </c>
      <c r="GQ107" s="9">
        <v>13.743599949000002</v>
      </c>
      <c r="GR107" s="9">
        <v>13.514158305</v>
      </c>
      <c r="GS107" s="9">
        <v>98.996706696000004</v>
      </c>
      <c r="GT107" s="9">
        <v>17.290223005000001</v>
      </c>
      <c r="GU107" s="9">
        <v>13.640872139000001</v>
      </c>
      <c r="GV107" s="9">
        <v>27.607022232000002</v>
      </c>
      <c r="GW107" s="9">
        <v>0.77466113700000006</v>
      </c>
      <c r="GX107" s="9">
        <v>283.55668634599999</v>
      </c>
      <c r="GY107" s="9">
        <v>565.59959887599996</v>
      </c>
      <c r="GZ107" s="9">
        <v>587.39012106799998</v>
      </c>
      <c r="HA107" s="9">
        <v>560.22253041199997</v>
      </c>
      <c r="HB107" s="9">
        <v>481.88274209999997</v>
      </c>
      <c r="HC107" s="9">
        <v>488.58931753000002</v>
      </c>
      <c r="HD107" s="9">
        <v>548.12894815200002</v>
      </c>
    </row>
    <row r="108" spans="1:212" ht="6.75" customHeight="1" x14ac:dyDescent="0.25"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  <c r="CJ108" s="49"/>
      <c r="CK108" s="49"/>
      <c r="CL108" s="49"/>
      <c r="CM108" s="49"/>
      <c r="CN108" s="49"/>
      <c r="CO108" s="49"/>
      <c r="CP108" s="49"/>
      <c r="CQ108" s="49"/>
      <c r="CR108" s="49"/>
      <c r="CS108" s="49"/>
      <c r="CT108" s="49"/>
      <c r="CU108" s="49"/>
      <c r="CV108" s="49"/>
      <c r="CW108" s="49"/>
      <c r="CX108" s="49"/>
      <c r="CY108" s="49"/>
      <c r="CZ108" s="49"/>
      <c r="DA108" s="49"/>
      <c r="DB108" s="49"/>
      <c r="DC108" s="49"/>
      <c r="DD108" s="49"/>
      <c r="DE108" s="49"/>
      <c r="DF108" s="49"/>
      <c r="DG108" s="49"/>
      <c r="DH108" s="49"/>
      <c r="DI108" s="49"/>
      <c r="DJ108" s="49"/>
      <c r="DK108" s="49"/>
      <c r="DL108" s="49"/>
      <c r="DM108" s="49"/>
      <c r="DN108" s="49"/>
      <c r="DO108" s="49"/>
      <c r="DP108" s="49"/>
      <c r="DQ108" s="49"/>
      <c r="DR108" s="49"/>
      <c r="DS108" s="49"/>
      <c r="DT108" s="49"/>
      <c r="DU108" s="49"/>
      <c r="DV108" s="49"/>
      <c r="DW108" s="49"/>
      <c r="DX108" s="49"/>
      <c r="DY108" s="49"/>
      <c r="DZ108" s="49"/>
      <c r="EA108" s="49"/>
      <c r="EB108" s="49"/>
      <c r="EC108" s="49"/>
      <c r="ED108" s="49"/>
      <c r="EE108" s="49"/>
      <c r="EF108" s="49"/>
      <c r="EG108" s="49"/>
      <c r="EH108" s="49"/>
      <c r="EI108" s="49"/>
      <c r="EJ108" s="49"/>
      <c r="EK108" s="49"/>
      <c r="EL108" s="49"/>
      <c r="EM108" s="49"/>
      <c r="EN108" s="49"/>
      <c r="EO108" s="49"/>
      <c r="EP108" s="49"/>
      <c r="EQ108" s="49"/>
      <c r="ER108" s="49"/>
      <c r="ES108" s="49"/>
      <c r="ET108" s="49"/>
      <c r="EU108" s="49"/>
      <c r="EV108" s="49"/>
      <c r="EW108" s="49"/>
      <c r="EX108" s="49"/>
      <c r="EY108" s="49"/>
      <c r="EZ108" s="49"/>
      <c r="FA108" s="49"/>
      <c r="FB108" s="49"/>
      <c r="FC108" s="49"/>
      <c r="FD108" s="49"/>
      <c r="FE108" s="49"/>
      <c r="FF108" s="49"/>
      <c r="FG108" s="49"/>
      <c r="FH108" s="49"/>
      <c r="FI108" s="49"/>
      <c r="FJ108" s="49"/>
      <c r="FK108" s="49"/>
      <c r="FL108" s="49"/>
      <c r="FM108" s="49"/>
      <c r="FN108" s="49"/>
      <c r="FO108" s="49"/>
      <c r="FP108" s="49"/>
      <c r="FQ108" s="49"/>
      <c r="FR108" s="49"/>
      <c r="FS108" s="49"/>
      <c r="FT108" s="49"/>
      <c r="FU108" s="49"/>
      <c r="FV108" s="49"/>
      <c r="FW108" s="49"/>
      <c r="FX108" s="49"/>
      <c r="FY108" s="49"/>
      <c r="FZ108" s="49"/>
      <c r="GA108" s="49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9"/>
      <c r="GM108" s="9"/>
      <c r="GN108" s="9"/>
      <c r="GO108" s="9"/>
      <c r="GP108" s="9"/>
      <c r="GQ108" s="9"/>
      <c r="GR108" s="9"/>
      <c r="GS108" s="9"/>
      <c r="GT108" s="9"/>
      <c r="GU108" s="9"/>
      <c r="GV108" s="9"/>
      <c r="GW108" s="9"/>
      <c r="GX108" s="9"/>
      <c r="GY108" s="9"/>
      <c r="GZ108" s="9"/>
      <c r="HA108" s="9"/>
      <c r="HB108" s="9"/>
      <c r="HC108" s="9"/>
      <c r="HD108" s="9"/>
    </row>
    <row r="109" spans="1:212" x14ac:dyDescent="0.25">
      <c r="A109" s="12" t="s">
        <v>70</v>
      </c>
      <c r="B109" s="50">
        <v>-61.645000000000003</v>
      </c>
      <c r="C109" s="50">
        <v>-61.790999999999997</v>
      </c>
      <c r="D109" s="50">
        <v>51.423000000000002</v>
      </c>
      <c r="E109" s="50">
        <v>27.187999999999999</v>
      </c>
      <c r="F109" s="50">
        <v>93.984999999999999</v>
      </c>
      <c r="G109" s="50">
        <v>-19.850999999999999</v>
      </c>
      <c r="H109" s="50">
        <v>31.724</v>
      </c>
      <c r="I109" s="50">
        <v>-56.073</v>
      </c>
      <c r="J109" s="50">
        <v>-117.491</v>
      </c>
      <c r="K109" s="50">
        <v>-144.43700000000001</v>
      </c>
      <c r="L109" s="50">
        <v>-81.421999999999997</v>
      </c>
      <c r="M109" s="50">
        <v>-51.945999999999998</v>
      </c>
      <c r="N109" s="50">
        <v>68.87</v>
      </c>
      <c r="O109" s="50">
        <v>124.29</v>
      </c>
      <c r="P109" s="50">
        <v>-50.76</v>
      </c>
      <c r="Q109" s="50">
        <v>-62.738999999999997</v>
      </c>
      <c r="R109" s="50">
        <v>-250.316</v>
      </c>
      <c r="S109" s="50">
        <v>93.710999999999999</v>
      </c>
      <c r="T109" s="50">
        <v>-146.28</v>
      </c>
      <c r="U109" s="50">
        <v>-171.21600000000001</v>
      </c>
      <c r="V109" s="50">
        <v>-125.883</v>
      </c>
      <c r="W109" s="50">
        <v>-58.744999999999997</v>
      </c>
      <c r="X109" s="50">
        <v>25.263000000000002</v>
      </c>
      <c r="Y109" s="50">
        <v>440.721</v>
      </c>
      <c r="Z109" s="50">
        <v>-158.06692788461532</v>
      </c>
      <c r="AA109" s="50">
        <v>31.570379146919421</v>
      </c>
      <c r="AB109" s="50">
        <v>-59.173463464593304</v>
      </c>
      <c r="AC109" s="50">
        <v>-169.42356056155373</v>
      </c>
      <c r="AD109" s="50">
        <v>-55.525223021582718</v>
      </c>
      <c r="AE109" s="50">
        <v>24.038886746987956</v>
      </c>
      <c r="AF109" s="50">
        <v>-53.290980198019788</v>
      </c>
      <c r="AG109" s="50">
        <v>39.265718592964795</v>
      </c>
      <c r="AH109" s="50">
        <v>-109.16025986842105</v>
      </c>
      <c r="AI109" s="50">
        <v>-106.3974032786885</v>
      </c>
      <c r="AJ109" s="50">
        <v>157.46810440456773</v>
      </c>
      <c r="AK109" s="50">
        <v>313.25650488599342</v>
      </c>
      <c r="AL109" s="50">
        <v>-118.30467698191697</v>
      </c>
      <c r="AM109" s="50">
        <v>-9.080968614670466</v>
      </c>
      <c r="AN109" s="50">
        <v>9.4870763359682027</v>
      </c>
      <c r="AO109" s="50">
        <v>-131.26542756872175</v>
      </c>
      <c r="AP109" s="50">
        <v>-283.72400016882585</v>
      </c>
      <c r="AQ109" s="50">
        <v>38.611889848739146</v>
      </c>
      <c r="AR109" s="50">
        <v>103.30288895023602</v>
      </c>
      <c r="AS109" s="50">
        <v>29.578774175619785</v>
      </c>
      <c r="AT109" s="50">
        <v>-216.85265348743334</v>
      </c>
      <c r="AU109" s="50">
        <v>-3.1155796044301951</v>
      </c>
      <c r="AV109" s="50">
        <v>-244.13206872760225</v>
      </c>
      <c r="AW109" s="50">
        <v>440.61106843496299</v>
      </c>
      <c r="AX109" s="50">
        <v>68.810293810444833</v>
      </c>
      <c r="AY109" s="50">
        <v>153.15843742231573</v>
      </c>
      <c r="AZ109" s="50">
        <v>-264.57608687258687</v>
      </c>
      <c r="BA109" s="50">
        <v>-157.55870297029702</v>
      </c>
      <c r="BB109" s="50">
        <v>-356.71601571709226</v>
      </c>
      <c r="BC109" s="50">
        <v>-29.147432539682509</v>
      </c>
      <c r="BD109" s="50">
        <v>-68.898957198443583</v>
      </c>
      <c r="BE109" s="50">
        <v>-26.87118431372549</v>
      </c>
      <c r="BF109" s="50">
        <v>-4.1766365422397103</v>
      </c>
      <c r="BG109" s="50">
        <v>-126.02477534791247</v>
      </c>
      <c r="BH109" s="50">
        <v>-412.49087136929472</v>
      </c>
      <c r="BI109" s="50">
        <v>423.71292796610169</v>
      </c>
      <c r="BJ109" s="50">
        <v>-46.747004123711278</v>
      </c>
      <c r="BK109" s="50">
        <v>25.791601279317678</v>
      </c>
      <c r="BL109" s="50">
        <v>-37.537978260869615</v>
      </c>
      <c r="BM109" s="50">
        <v>-133.74373515981728</v>
      </c>
      <c r="BN109" s="50">
        <v>-336.16269024390243</v>
      </c>
      <c r="BO109" s="50">
        <v>-99.811245700245721</v>
      </c>
      <c r="BP109" s="50">
        <v>-164.82803544303803</v>
      </c>
      <c r="BQ109" s="50">
        <v>-203.91469172932318</v>
      </c>
      <c r="BR109" s="50">
        <v>-265.52843969849255</v>
      </c>
      <c r="BS109" s="50">
        <v>-92.261651629072617</v>
      </c>
      <c r="BT109" s="50">
        <v>-409.24183043478274</v>
      </c>
      <c r="BU109" s="50">
        <v>410.60138065843614</v>
      </c>
      <c r="BV109" s="50">
        <v>0</v>
      </c>
      <c r="BW109" s="50">
        <v>28.846</v>
      </c>
      <c r="BX109" s="50">
        <v>-139.001</v>
      </c>
      <c r="BY109" s="50">
        <v>17.765999999999998</v>
      </c>
      <c r="BZ109" s="50">
        <v>254.07900000000001</v>
      </c>
      <c r="CA109" s="50">
        <v>485.76499999999999</v>
      </c>
      <c r="CB109" s="50">
        <v>-155.328</v>
      </c>
      <c r="CC109" s="50">
        <v>14.962999999999999</v>
      </c>
      <c r="CD109" s="50">
        <v>-9.4009999999999998</v>
      </c>
      <c r="CE109" s="50">
        <v>78.534999999999997</v>
      </c>
      <c r="CF109" s="50">
        <v>605.39300000000003</v>
      </c>
      <c r="CG109" s="50">
        <v>279.71100000000001</v>
      </c>
      <c r="CH109" s="50">
        <v>0</v>
      </c>
      <c r="CI109" s="50">
        <v>-110.661</v>
      </c>
      <c r="CJ109" s="50">
        <v>-88.953999999999994</v>
      </c>
      <c r="CK109" s="50">
        <v>478.96097367799933</v>
      </c>
      <c r="CL109" s="50">
        <v>200.21002632200066</v>
      </c>
      <c r="CM109" s="50">
        <v>193.74199999999999</v>
      </c>
      <c r="CN109" s="50">
        <v>493</v>
      </c>
      <c r="CO109" s="50">
        <v>53.170999999999999</v>
      </c>
      <c r="CP109" s="50">
        <v>75.178217379000031</v>
      </c>
      <c r="CQ109" s="50">
        <v>155.60221964200028</v>
      </c>
      <c r="CR109" s="50">
        <v>231.78792159999907</v>
      </c>
      <c r="CS109" s="50">
        <v>93.560241366000852</v>
      </c>
      <c r="CT109" s="50">
        <v>0</v>
      </c>
      <c r="CU109" s="50">
        <v>-124.31713980699982</v>
      </c>
      <c r="CV109" s="50">
        <v>15.933254288000054</v>
      </c>
      <c r="CW109" s="50">
        <v>-227.24735113900061</v>
      </c>
      <c r="CX109" s="50">
        <v>319.52136926800011</v>
      </c>
      <c r="CY109" s="50">
        <v>181.15134216600097</v>
      </c>
      <c r="CZ109" s="50">
        <v>143.52739663699921</v>
      </c>
      <c r="DA109" s="50">
        <v>488.72730922800025</v>
      </c>
      <c r="DB109" s="50">
        <v>-85.013874520000073</v>
      </c>
      <c r="DC109" s="50">
        <v>375.49645775300075</v>
      </c>
      <c r="DD109" s="50">
        <v>88.846584359999753</v>
      </c>
      <c r="DE109" s="50">
        <v>297.99899050199986</v>
      </c>
      <c r="DF109" s="50">
        <v>0</v>
      </c>
      <c r="DG109" s="50">
        <v>-107.03982467699889</v>
      </c>
      <c r="DH109" s="50">
        <v>-468.65949566000046</v>
      </c>
      <c r="DI109" s="50">
        <v>257.19607089799922</v>
      </c>
      <c r="DJ109" s="50">
        <v>99.590634961000646</v>
      </c>
      <c r="DK109" s="50">
        <v>97.692901354999279</v>
      </c>
      <c r="DL109" s="50">
        <v>-227.61868613599987</v>
      </c>
      <c r="DM109" s="50">
        <v>397.02578706100024</v>
      </c>
      <c r="DN109" s="50">
        <v>-361.42755298299994</v>
      </c>
      <c r="DO109" s="50">
        <v>347.20832260400152</v>
      </c>
      <c r="DP109" s="50">
        <v>648.16526081100017</v>
      </c>
      <c r="DQ109" s="50">
        <v>297.25064565899874</v>
      </c>
      <c r="DR109" s="50">
        <v>0</v>
      </c>
      <c r="DS109" s="50">
        <v>514.45595948799928</v>
      </c>
      <c r="DT109" s="50">
        <v>-444.95465484299979</v>
      </c>
      <c r="DU109" s="50">
        <v>447.28730314100068</v>
      </c>
      <c r="DV109" s="50">
        <v>-312.56630196900016</v>
      </c>
      <c r="DW109" s="50">
        <v>173.84480538500009</v>
      </c>
      <c r="DX109" s="50">
        <v>-302.43482419200103</v>
      </c>
      <c r="DY109" s="50">
        <v>88.540447565001898</v>
      </c>
      <c r="DZ109" s="50">
        <v>175.19679067099838</v>
      </c>
      <c r="EA109" s="50">
        <v>292.496260935002</v>
      </c>
      <c r="EB109" s="50">
        <v>-236.71622259000037</v>
      </c>
      <c r="EC109" s="50">
        <v>352.2139320279984</v>
      </c>
      <c r="ED109" s="50">
        <v>0</v>
      </c>
      <c r="EE109" s="50">
        <v>502.23235543100071</v>
      </c>
      <c r="EF109" s="50">
        <v>211.82134920899944</v>
      </c>
      <c r="EG109" s="50">
        <v>-128.4538640429997</v>
      </c>
      <c r="EH109" s="50">
        <v>652.15916004399958</v>
      </c>
      <c r="EI109" s="50">
        <v>968.85408621800127</v>
      </c>
      <c r="EJ109" s="50">
        <v>-103.62453168000002</v>
      </c>
      <c r="EK109" s="50">
        <v>21.94059105699975</v>
      </c>
      <c r="EL109" s="50">
        <v>-598.73336467300078</v>
      </c>
      <c r="EM109" s="50">
        <v>509.90957014400141</v>
      </c>
      <c r="EN109" s="50">
        <v>171.58263334699907</v>
      </c>
      <c r="EO109" s="50">
        <v>33.517878685000355</v>
      </c>
      <c r="EP109" s="50">
        <v>165.62894737535703</v>
      </c>
      <c r="EQ109" s="50">
        <v>-347.2284796101174</v>
      </c>
      <c r="ER109" s="50">
        <v>-521.82117655044669</v>
      </c>
      <c r="ES109" s="50">
        <v>1421.8048117264489</v>
      </c>
      <c r="ET109" s="50">
        <v>634.92872336328719</v>
      </c>
      <c r="EU109" s="50">
        <v>97.99967023251169</v>
      </c>
      <c r="EV109" s="50">
        <v>-388.84315225953969</v>
      </c>
      <c r="EW109" s="50">
        <v>-473.01236879840724</v>
      </c>
      <c r="EX109" s="50">
        <v>-341.53615396472429</v>
      </c>
      <c r="EY109" s="50">
        <v>-201.45368327607991</v>
      </c>
      <c r="EZ109" s="50">
        <v>68.91048266469069</v>
      </c>
      <c r="FA109" s="50">
        <v>-1147.7149536344693</v>
      </c>
      <c r="FB109" s="50">
        <v>2.9170646049428615</v>
      </c>
      <c r="FC109" s="50">
        <v>-653.97823689021652</v>
      </c>
      <c r="FD109" s="50">
        <v>2775.591725228413</v>
      </c>
      <c r="FE109" s="50">
        <v>-26.253874166307511</v>
      </c>
      <c r="FF109" s="50">
        <v>-87.154963205602314</v>
      </c>
      <c r="FG109" s="50">
        <v>-901.03103975265674</v>
      </c>
      <c r="FH109" s="50">
        <v>-209.24199302856221</v>
      </c>
      <c r="FI109" s="50">
        <v>-194.79678190224749</v>
      </c>
      <c r="FJ109" s="50">
        <v>0</v>
      </c>
      <c r="FK109" s="50">
        <v>0</v>
      </c>
      <c r="FL109" s="50">
        <v>0</v>
      </c>
      <c r="FM109" s="50">
        <v>0</v>
      </c>
      <c r="FN109" s="50">
        <v>-434.8864850839168</v>
      </c>
      <c r="FO109" s="50">
        <v>-673.95807884479245</v>
      </c>
      <c r="FP109" s="50">
        <v>2461.8928312194562</v>
      </c>
      <c r="FQ109" s="50">
        <v>-450.64524237654763</v>
      </c>
      <c r="FR109" s="50">
        <v>751.68266595291846</v>
      </c>
      <c r="FS109" s="50">
        <v>162.03724567404547</v>
      </c>
      <c r="FT109" s="50">
        <v>-56.704952022217661</v>
      </c>
      <c r="FU109" s="50">
        <v>-89.946715979064166</v>
      </c>
      <c r="FV109" s="50">
        <v>176.7559211508146</v>
      </c>
      <c r="FW109" s="50">
        <v>-636.53215797844848</v>
      </c>
      <c r="FX109" s="50">
        <v>846.52242749161542</v>
      </c>
      <c r="FY109" s="50">
        <v>-1535.3439004340294</v>
      </c>
      <c r="FZ109" s="50">
        <v>-119.55456848703709</v>
      </c>
      <c r="GA109" s="50">
        <v>-562.74176094738129</v>
      </c>
      <c r="GB109" s="8">
        <v>2706.7305214083358</v>
      </c>
      <c r="GC109" s="8">
        <v>296.10513121460446</v>
      </c>
      <c r="GD109" s="8">
        <v>-397.14082293562205</v>
      </c>
      <c r="GE109" s="8">
        <v>77.969382866324025</v>
      </c>
      <c r="GF109" s="8">
        <v>246.51979159337537</v>
      </c>
      <c r="GG109" s="8">
        <v>-498.14014287773705</v>
      </c>
      <c r="GH109" s="8">
        <v>0</v>
      </c>
      <c r="GI109" s="8">
        <v>0</v>
      </c>
      <c r="GJ109" s="8">
        <v>0</v>
      </c>
      <c r="GK109" s="8">
        <v>0</v>
      </c>
      <c r="GL109" s="9">
        <v>253.01540406498248</v>
      </c>
      <c r="GM109" s="9">
        <v>2955.4842767598225</v>
      </c>
      <c r="GN109" s="9">
        <v>-349.94578088551458</v>
      </c>
      <c r="GO109" s="9">
        <v>-201.1075117723353</v>
      </c>
      <c r="GP109" s="9">
        <v>-215.22453470783233</v>
      </c>
      <c r="GQ109" s="9">
        <v>-868.69947608289806</v>
      </c>
      <c r="GR109" s="9">
        <v>-464.67288578795456</v>
      </c>
      <c r="GS109" s="9">
        <v>-683.3364485729204</v>
      </c>
      <c r="GT109" s="9">
        <v>-381.2054873300134</v>
      </c>
      <c r="GU109" s="9">
        <v>364.52055207322041</v>
      </c>
      <c r="GV109" s="9">
        <v>307.51058168899397</v>
      </c>
      <c r="GW109" s="9">
        <v>-2145.8771585417844</v>
      </c>
      <c r="GX109" s="9">
        <v>11077.207081773742</v>
      </c>
      <c r="GY109" s="9">
        <v>11419.611109223955</v>
      </c>
      <c r="GZ109" s="9">
        <v>14168.095622575431</v>
      </c>
      <c r="HA109" s="9">
        <v>19558.592222271407</v>
      </c>
      <c r="HB109" s="9">
        <v>16782.972965822672</v>
      </c>
      <c r="HC109" s="9">
        <v>16218.26307002787</v>
      </c>
      <c r="HD109" s="9">
        <v>0</v>
      </c>
    </row>
    <row r="110" spans="1:212" x14ac:dyDescent="0.25">
      <c r="A110" s="15" t="s">
        <v>71</v>
      </c>
      <c r="B110" s="49">
        <v>-61.645000000000003</v>
      </c>
      <c r="C110" s="49">
        <v>-61.790999999999997</v>
      </c>
      <c r="D110" s="49">
        <v>51.423000000000002</v>
      </c>
      <c r="E110" s="49">
        <v>27.187999999999999</v>
      </c>
      <c r="F110" s="49">
        <v>93.984999999999999</v>
      </c>
      <c r="G110" s="49">
        <v>-19.850999999999999</v>
      </c>
      <c r="H110" s="49">
        <v>31.724</v>
      </c>
      <c r="I110" s="49">
        <v>-56.073</v>
      </c>
      <c r="J110" s="49">
        <v>-117.491</v>
      </c>
      <c r="K110" s="49">
        <v>-144.43700000000001</v>
      </c>
      <c r="L110" s="49">
        <v>-81.421999999999997</v>
      </c>
      <c r="M110" s="49">
        <v>-51.945999999999998</v>
      </c>
      <c r="N110" s="49">
        <v>68.87</v>
      </c>
      <c r="O110" s="49">
        <v>124.29</v>
      </c>
      <c r="P110" s="49">
        <v>-50.76</v>
      </c>
      <c r="Q110" s="49">
        <v>-62.738999999999997</v>
      </c>
      <c r="R110" s="49">
        <v>-250.316</v>
      </c>
      <c r="S110" s="49">
        <v>93.710999999999999</v>
      </c>
      <c r="T110" s="49">
        <v>-146.28</v>
      </c>
      <c r="U110" s="49">
        <v>-171.21600000000001</v>
      </c>
      <c r="V110" s="49">
        <v>-125.883</v>
      </c>
      <c r="W110" s="49">
        <v>-58.744999999999997</v>
      </c>
      <c r="X110" s="49">
        <v>25.263000000000002</v>
      </c>
      <c r="Y110" s="49">
        <v>440.721</v>
      </c>
      <c r="Z110" s="49">
        <v>-158.06692788461532</v>
      </c>
      <c r="AA110" s="49">
        <v>31.570379146919421</v>
      </c>
      <c r="AB110" s="49">
        <v>-59.173463464593304</v>
      </c>
      <c r="AC110" s="49">
        <v>-169.42356056155373</v>
      </c>
      <c r="AD110" s="49">
        <v>-55.525223021582718</v>
      </c>
      <c r="AE110" s="49">
        <v>24.038886746987956</v>
      </c>
      <c r="AF110" s="49">
        <v>-53.290980198019788</v>
      </c>
      <c r="AG110" s="49">
        <v>39.265718592964795</v>
      </c>
      <c r="AH110" s="49">
        <v>-109.16025986842105</v>
      </c>
      <c r="AI110" s="49">
        <v>-106.3974032786885</v>
      </c>
      <c r="AJ110" s="49">
        <v>157.46810440456773</v>
      </c>
      <c r="AK110" s="49">
        <v>313.25650488599342</v>
      </c>
      <c r="AL110" s="49">
        <v>-118.30467698191697</v>
      </c>
      <c r="AM110" s="49">
        <v>-9.080968614670466</v>
      </c>
      <c r="AN110" s="49">
        <v>9.4870763359682027</v>
      </c>
      <c r="AO110" s="49">
        <v>-131.26542756872175</v>
      </c>
      <c r="AP110" s="49">
        <v>-283.72400016882585</v>
      </c>
      <c r="AQ110" s="49">
        <v>38.611889848739146</v>
      </c>
      <c r="AR110" s="49">
        <v>103.30288895023602</v>
      </c>
      <c r="AS110" s="49">
        <v>29.578774175619785</v>
      </c>
      <c r="AT110" s="49">
        <v>-216.85265348743334</v>
      </c>
      <c r="AU110" s="49">
        <v>-3.1155796044301951</v>
      </c>
      <c r="AV110" s="49">
        <v>-244.13206872760225</v>
      </c>
      <c r="AW110" s="49">
        <v>440.61106843496299</v>
      </c>
      <c r="AX110" s="49">
        <v>68.810293810444833</v>
      </c>
      <c r="AY110" s="49">
        <v>153.15843742231573</v>
      </c>
      <c r="AZ110" s="49">
        <v>-264.57608687258687</v>
      </c>
      <c r="BA110" s="49">
        <v>-157.55870297029702</v>
      </c>
      <c r="BB110" s="49">
        <v>-356.71601571709226</v>
      </c>
      <c r="BC110" s="49">
        <v>-29.147432539682509</v>
      </c>
      <c r="BD110" s="49">
        <v>-68.898957198443583</v>
      </c>
      <c r="BE110" s="49">
        <v>-26.87118431372549</v>
      </c>
      <c r="BF110" s="49">
        <v>-4.1766365422397103</v>
      </c>
      <c r="BG110" s="49">
        <v>-126.02477534791247</v>
      </c>
      <c r="BH110" s="49">
        <v>-412.49087136929472</v>
      </c>
      <c r="BI110" s="49">
        <v>423.71292796610169</v>
      </c>
      <c r="BJ110" s="49">
        <v>-46.747004123711278</v>
      </c>
      <c r="BK110" s="49">
        <v>25.791601279317678</v>
      </c>
      <c r="BL110" s="49">
        <v>-37.537978260869615</v>
      </c>
      <c r="BM110" s="49">
        <v>-133.74373515981728</v>
      </c>
      <c r="BN110" s="49">
        <v>-336.16269024390243</v>
      </c>
      <c r="BO110" s="49">
        <v>-99.811245700245721</v>
      </c>
      <c r="BP110" s="49">
        <v>-164.82803544303803</v>
      </c>
      <c r="BQ110" s="49">
        <v>-203.91469172932318</v>
      </c>
      <c r="BR110" s="49">
        <v>-265.52843969849255</v>
      </c>
      <c r="BS110" s="49">
        <v>-92.261651629072617</v>
      </c>
      <c r="BT110" s="49">
        <v>-409.24183043478274</v>
      </c>
      <c r="BU110" s="49">
        <v>410.60138065843614</v>
      </c>
      <c r="BV110" s="49">
        <v>0</v>
      </c>
      <c r="BW110" s="49">
        <v>28.846</v>
      </c>
      <c r="BX110" s="49">
        <v>-139.001</v>
      </c>
      <c r="BY110" s="49">
        <v>17.765999999999998</v>
      </c>
      <c r="BZ110" s="49">
        <v>254.07900000000001</v>
      </c>
      <c r="CA110" s="49">
        <v>485.76499999999999</v>
      </c>
      <c r="CB110" s="49">
        <v>-155.328</v>
      </c>
      <c r="CC110" s="49">
        <v>14.962999999999999</v>
      </c>
      <c r="CD110" s="49">
        <v>-9.4009999999999998</v>
      </c>
      <c r="CE110" s="49">
        <v>78.534999999999997</v>
      </c>
      <c r="CF110" s="49">
        <v>605.39300000000003</v>
      </c>
      <c r="CG110" s="49">
        <v>279.71100000000001</v>
      </c>
      <c r="CH110" s="49">
        <v>0</v>
      </c>
      <c r="CI110" s="49">
        <v>-110.661</v>
      </c>
      <c r="CJ110" s="49">
        <v>-88.953999999999994</v>
      </c>
      <c r="CK110" s="49">
        <v>478.96097367799933</v>
      </c>
      <c r="CL110" s="49">
        <v>200.21002632200066</v>
      </c>
      <c r="CM110" s="49">
        <v>193.74199999999999</v>
      </c>
      <c r="CN110" s="49">
        <v>493</v>
      </c>
      <c r="CO110" s="49">
        <v>53.170999999999999</v>
      </c>
      <c r="CP110" s="49">
        <v>75.178217379000031</v>
      </c>
      <c r="CQ110" s="49">
        <v>155.60221964200028</v>
      </c>
      <c r="CR110" s="49">
        <v>231.78792159999907</v>
      </c>
      <c r="CS110" s="49">
        <v>93.560241366000852</v>
      </c>
      <c r="CT110" s="49">
        <v>0</v>
      </c>
      <c r="CU110" s="49">
        <v>-124.31713980699982</v>
      </c>
      <c r="CV110" s="49">
        <v>15.933254288000054</v>
      </c>
      <c r="CW110" s="49">
        <v>-227.24735113900061</v>
      </c>
      <c r="CX110" s="49">
        <v>319.52136926800011</v>
      </c>
      <c r="CY110" s="49">
        <v>181.15134216600097</v>
      </c>
      <c r="CZ110" s="49">
        <v>143.52739663699921</v>
      </c>
      <c r="DA110" s="49">
        <v>488.72730922800025</v>
      </c>
      <c r="DB110" s="49">
        <v>-85.013874520000073</v>
      </c>
      <c r="DC110" s="49">
        <v>375.49645775300075</v>
      </c>
      <c r="DD110" s="49">
        <v>88.846584359999753</v>
      </c>
      <c r="DE110" s="49">
        <v>297.99899050199986</v>
      </c>
      <c r="DF110" s="49">
        <v>0</v>
      </c>
      <c r="DG110" s="49">
        <v>-107.03982467699889</v>
      </c>
      <c r="DH110" s="49">
        <v>-468.65949566000046</v>
      </c>
      <c r="DI110" s="49">
        <v>257.19607089799922</v>
      </c>
      <c r="DJ110" s="49">
        <v>99.590634961000646</v>
      </c>
      <c r="DK110" s="49">
        <v>97.692901354999279</v>
      </c>
      <c r="DL110" s="49">
        <v>-227.61868613599987</v>
      </c>
      <c r="DM110" s="49">
        <v>397.02578706100024</v>
      </c>
      <c r="DN110" s="49">
        <v>-361.42755298299994</v>
      </c>
      <c r="DO110" s="49">
        <v>347.20832260400152</v>
      </c>
      <c r="DP110" s="49">
        <v>648.16526081100017</v>
      </c>
      <c r="DQ110" s="49">
        <v>297.25064565899874</v>
      </c>
      <c r="DR110" s="49">
        <v>0</v>
      </c>
      <c r="DS110" s="49">
        <v>514.45595948799928</v>
      </c>
      <c r="DT110" s="49">
        <v>-444.95465484299979</v>
      </c>
      <c r="DU110" s="49">
        <v>447.28730314100068</v>
      </c>
      <c r="DV110" s="49">
        <v>-312.56630196900016</v>
      </c>
      <c r="DW110" s="49">
        <v>173.84480538500009</v>
      </c>
      <c r="DX110" s="49">
        <v>-302.43482419200103</v>
      </c>
      <c r="DY110" s="49">
        <v>88.540447565001898</v>
      </c>
      <c r="DZ110" s="49">
        <v>175.19679067099838</v>
      </c>
      <c r="EA110" s="49">
        <v>292.496260935002</v>
      </c>
      <c r="EB110" s="49">
        <v>-236.71622259000037</v>
      </c>
      <c r="EC110" s="49">
        <v>352.2139320279984</v>
      </c>
      <c r="ED110" s="49">
        <v>0</v>
      </c>
      <c r="EE110" s="49">
        <v>502.23235543100071</v>
      </c>
      <c r="EF110" s="49">
        <v>211.82134920899944</v>
      </c>
      <c r="EG110" s="49">
        <v>-128.4538640429997</v>
      </c>
      <c r="EH110" s="49">
        <v>652.15916004399958</v>
      </c>
      <c r="EI110" s="49">
        <v>968.85408621800127</v>
      </c>
      <c r="EJ110" s="49">
        <v>-103.62453168000002</v>
      </c>
      <c r="EK110" s="49">
        <v>21.94059105699975</v>
      </c>
      <c r="EL110" s="49">
        <v>-598.73336467300078</v>
      </c>
      <c r="EM110" s="49">
        <v>509.90957014400141</v>
      </c>
      <c r="EN110" s="49">
        <v>171.58263334699907</v>
      </c>
      <c r="EO110" s="49">
        <v>33.517878685000355</v>
      </c>
      <c r="EP110" s="49">
        <v>165.62894737535703</v>
      </c>
      <c r="EQ110" s="49">
        <v>-347.2284796101174</v>
      </c>
      <c r="ER110" s="49">
        <v>-521.82117655044669</v>
      </c>
      <c r="ES110" s="49">
        <v>1421.8048117264489</v>
      </c>
      <c r="ET110" s="49">
        <v>634.92872336328719</v>
      </c>
      <c r="EU110" s="49">
        <v>97.99967023251169</v>
      </c>
      <c r="EV110" s="49">
        <v>-388.84315225953969</v>
      </c>
      <c r="EW110" s="49">
        <v>-473.01236879840724</v>
      </c>
      <c r="EX110" s="49">
        <v>-341.53615396472429</v>
      </c>
      <c r="EY110" s="49">
        <v>-201.45368327607991</v>
      </c>
      <c r="EZ110" s="49">
        <v>68.91048266469069</v>
      </c>
      <c r="FA110" s="49">
        <v>-1147.7149536344693</v>
      </c>
      <c r="FB110" s="49">
        <v>2.9170646049428615</v>
      </c>
      <c r="FC110" s="49">
        <v>-653.97823689021652</v>
      </c>
      <c r="FD110" s="49">
        <v>2775.591725228413</v>
      </c>
      <c r="FE110" s="49">
        <v>-26.253874166307511</v>
      </c>
      <c r="FF110" s="49">
        <v>-87.154963205602314</v>
      </c>
      <c r="FG110" s="49">
        <v>-901.03103975265674</v>
      </c>
      <c r="FH110" s="49">
        <v>-209.24199302856221</v>
      </c>
      <c r="FI110" s="49">
        <v>-194.79678190224749</v>
      </c>
      <c r="FJ110" s="49">
        <v>0</v>
      </c>
      <c r="FK110" s="49">
        <v>0</v>
      </c>
      <c r="FL110" s="49">
        <v>0</v>
      </c>
      <c r="FM110" s="49">
        <v>0</v>
      </c>
      <c r="FN110" s="49">
        <v>-434.8864850839168</v>
      </c>
      <c r="FO110" s="49">
        <v>-673.95807884479245</v>
      </c>
      <c r="FP110" s="49">
        <v>2461.8928312194562</v>
      </c>
      <c r="FQ110" s="49">
        <v>-450.64524237654763</v>
      </c>
      <c r="FR110" s="49">
        <v>751.68266595291846</v>
      </c>
      <c r="FS110" s="49">
        <v>162.03724567404547</v>
      </c>
      <c r="FT110" s="49">
        <v>-56.704952022217661</v>
      </c>
      <c r="FU110" s="49">
        <v>-89.946715979064166</v>
      </c>
      <c r="FV110" s="49">
        <v>176.7559211508146</v>
      </c>
      <c r="FW110" s="49">
        <v>-636.53215797844848</v>
      </c>
      <c r="FX110" s="49">
        <v>846.52242749161542</v>
      </c>
      <c r="FY110" s="49">
        <v>-1535.3439004340294</v>
      </c>
      <c r="FZ110" s="49">
        <v>-119.55456848703709</v>
      </c>
      <c r="GA110" s="49">
        <v>-562.74176094738129</v>
      </c>
      <c r="GB110" s="8">
        <v>2706.7305214083358</v>
      </c>
      <c r="GC110" s="8">
        <v>296.10513121460446</v>
      </c>
      <c r="GD110" s="8">
        <v>-397.14082293562205</v>
      </c>
      <c r="GE110" s="8">
        <v>77.969382866324025</v>
      </c>
      <c r="GF110" s="8">
        <v>246.51979159337537</v>
      </c>
      <c r="GG110" s="8">
        <v>-498.14014287773705</v>
      </c>
      <c r="GH110" s="8">
        <v>0</v>
      </c>
      <c r="GI110" s="8">
        <v>0</v>
      </c>
      <c r="GJ110" s="8">
        <v>0</v>
      </c>
      <c r="GK110" s="8">
        <v>0</v>
      </c>
      <c r="GL110" s="9">
        <v>253.01540406498248</v>
      </c>
      <c r="GM110" s="9">
        <v>2955.4842767598225</v>
      </c>
      <c r="GN110" s="9">
        <v>-349.94578088551458</v>
      </c>
      <c r="GO110" s="9">
        <v>-201.1075117723353</v>
      </c>
      <c r="GP110" s="9">
        <v>-215.22453470783233</v>
      </c>
      <c r="GQ110" s="9">
        <v>-868.69947608289806</v>
      </c>
      <c r="GR110" s="9">
        <v>-464.67288578795456</v>
      </c>
      <c r="GS110" s="9">
        <v>-683.3364485729204</v>
      </c>
      <c r="GT110" s="9">
        <v>-381.2054873300134</v>
      </c>
      <c r="GU110" s="9">
        <v>364.52055207322041</v>
      </c>
      <c r="GV110" s="9">
        <v>307.51058168899397</v>
      </c>
      <c r="GW110" s="9">
        <v>-2145.8771585417844</v>
      </c>
      <c r="GX110" s="9">
        <v>11077.207081773742</v>
      </c>
      <c r="GY110" s="9">
        <v>11419.611109223955</v>
      </c>
      <c r="GZ110" s="9">
        <v>14168.095622575431</v>
      </c>
      <c r="HA110" s="9">
        <v>19558.592222271407</v>
      </c>
      <c r="HB110" s="9">
        <v>16782.972965822672</v>
      </c>
      <c r="HC110" s="9">
        <v>16218.26307002787</v>
      </c>
      <c r="HD110" s="9">
        <v>0</v>
      </c>
    </row>
    <row r="111" spans="1:212" ht="7.5" customHeight="1" x14ac:dyDescent="0.25"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  <c r="CJ111" s="49"/>
      <c r="CK111" s="49"/>
      <c r="CL111" s="49"/>
      <c r="CM111" s="49"/>
      <c r="CN111" s="49"/>
      <c r="CO111" s="49"/>
      <c r="CP111" s="49"/>
      <c r="CQ111" s="49"/>
      <c r="CR111" s="49"/>
      <c r="CS111" s="49"/>
      <c r="CT111" s="49"/>
      <c r="CU111" s="49"/>
      <c r="CV111" s="49"/>
      <c r="CW111" s="49"/>
      <c r="CX111" s="49"/>
      <c r="CY111" s="49"/>
      <c r="CZ111" s="49"/>
      <c r="DA111" s="49"/>
      <c r="DB111" s="49"/>
      <c r="DC111" s="49"/>
      <c r="DD111" s="49"/>
      <c r="DE111" s="49"/>
      <c r="DF111" s="49"/>
      <c r="DG111" s="49"/>
      <c r="DH111" s="49"/>
      <c r="DI111" s="49"/>
      <c r="DJ111" s="49"/>
      <c r="DK111" s="49"/>
      <c r="DL111" s="49"/>
      <c r="DM111" s="49"/>
      <c r="DN111" s="49"/>
      <c r="DO111" s="49"/>
      <c r="DP111" s="49"/>
      <c r="DQ111" s="49"/>
      <c r="DR111" s="49"/>
      <c r="DS111" s="49"/>
      <c r="DT111" s="49"/>
      <c r="DU111" s="49"/>
      <c r="DV111" s="49"/>
      <c r="DW111" s="49"/>
      <c r="DX111" s="49"/>
      <c r="DY111" s="49"/>
      <c r="DZ111" s="49"/>
      <c r="EA111" s="49"/>
      <c r="EB111" s="49"/>
      <c r="EC111" s="49"/>
      <c r="ED111" s="49"/>
      <c r="EE111" s="49"/>
      <c r="EF111" s="49"/>
      <c r="EG111" s="49"/>
      <c r="EH111" s="49"/>
      <c r="EI111" s="49"/>
      <c r="EJ111" s="49"/>
      <c r="EK111" s="49"/>
      <c r="EL111" s="49"/>
      <c r="EM111" s="49"/>
      <c r="EN111" s="49"/>
      <c r="EO111" s="49"/>
      <c r="EP111" s="49"/>
      <c r="EQ111" s="49"/>
      <c r="ER111" s="49"/>
      <c r="ES111" s="49"/>
      <c r="ET111" s="49"/>
      <c r="EU111" s="49"/>
      <c r="EV111" s="49"/>
      <c r="EW111" s="49"/>
      <c r="EX111" s="49"/>
      <c r="EY111" s="49"/>
      <c r="EZ111" s="49"/>
      <c r="FA111" s="49"/>
      <c r="FB111" s="49"/>
      <c r="FC111" s="49"/>
      <c r="FD111" s="49"/>
      <c r="FE111" s="49"/>
      <c r="FF111" s="49"/>
      <c r="FG111" s="49"/>
      <c r="FH111" s="49"/>
      <c r="FI111" s="49"/>
      <c r="FJ111" s="49"/>
      <c r="FK111" s="49"/>
      <c r="FL111" s="49"/>
      <c r="FM111" s="49"/>
      <c r="FN111" s="49"/>
      <c r="FO111" s="49"/>
      <c r="FP111" s="49"/>
      <c r="FQ111" s="49"/>
      <c r="FR111" s="49"/>
      <c r="FS111" s="49"/>
      <c r="FT111" s="49"/>
      <c r="FU111" s="49"/>
      <c r="FV111" s="49"/>
      <c r="FW111" s="49"/>
      <c r="FX111" s="49"/>
      <c r="FY111" s="49"/>
      <c r="FZ111" s="49"/>
      <c r="GA111" s="49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9"/>
      <c r="GM111" s="9"/>
      <c r="GN111" s="9"/>
      <c r="GO111" s="9"/>
      <c r="GP111" s="9"/>
      <c r="GQ111" s="9"/>
      <c r="GR111" s="9"/>
      <c r="GS111" s="9"/>
      <c r="GT111" s="9"/>
      <c r="GU111" s="9"/>
      <c r="GV111" s="9"/>
      <c r="GW111" s="9"/>
      <c r="GX111" s="9"/>
      <c r="GY111" s="9"/>
      <c r="GZ111" s="9"/>
      <c r="HA111" s="9"/>
      <c r="HB111" s="9"/>
      <c r="HC111" s="9"/>
      <c r="HD111" s="9"/>
    </row>
    <row r="112" spans="1:212" x14ac:dyDescent="0.25">
      <c r="A112" s="12" t="s">
        <v>72</v>
      </c>
      <c r="B112" s="50">
        <v>-41.705821843999949</v>
      </c>
      <c r="C112" s="50">
        <v>-71.803327399000011</v>
      </c>
      <c r="D112" s="50">
        <v>13.085924852000112</v>
      </c>
      <c r="E112" s="50">
        <v>88.213112856999985</v>
      </c>
      <c r="F112" s="50">
        <v>25.740181338000035</v>
      </c>
      <c r="G112" s="50">
        <v>6.018335777000118</v>
      </c>
      <c r="H112" s="50">
        <v>-26.190218974999983</v>
      </c>
      <c r="I112" s="50">
        <v>-127.77578301799988</v>
      </c>
      <c r="J112" s="50">
        <v>-64.810778960999897</v>
      </c>
      <c r="K112" s="50">
        <v>41.165649034999959</v>
      </c>
      <c r="L112" s="50">
        <v>62.336896410000122</v>
      </c>
      <c r="M112" s="50">
        <v>-60.98504526000022</v>
      </c>
      <c r="N112" s="50">
        <v>48.034740482000018</v>
      </c>
      <c r="O112" s="50">
        <v>60.757980156000059</v>
      </c>
      <c r="P112" s="50">
        <v>-150.51262606799995</v>
      </c>
      <c r="Q112" s="50">
        <v>121.09041261000009</v>
      </c>
      <c r="R112" s="50">
        <v>34.659503403000159</v>
      </c>
      <c r="S112" s="50">
        <v>-48.093405416999929</v>
      </c>
      <c r="T112" s="50">
        <v>66.981431138999895</v>
      </c>
      <c r="U112" s="50">
        <v>-60.293273959000039</v>
      </c>
      <c r="V112" s="50">
        <v>42.168240702000176</v>
      </c>
      <c r="W112" s="50">
        <v>-34.442630525000169</v>
      </c>
      <c r="X112" s="50">
        <v>-63.774529896000097</v>
      </c>
      <c r="Y112" s="50">
        <v>-85.581948087000001</v>
      </c>
      <c r="Z112" s="50">
        <v>95.723452225384648</v>
      </c>
      <c r="AA112" s="50">
        <v>-38.158072283445676</v>
      </c>
      <c r="AB112" s="50">
        <v>114.11979732240661</v>
      </c>
      <c r="AC112" s="50">
        <v>-147.87325079885389</v>
      </c>
      <c r="AD112" s="50">
        <v>24.150005524417203</v>
      </c>
      <c r="AE112" s="50">
        <v>22.62050529998784</v>
      </c>
      <c r="AF112" s="50">
        <v>-63.668121880019783</v>
      </c>
      <c r="AG112" s="50">
        <v>-39.699277990035071</v>
      </c>
      <c r="AH112" s="50">
        <v>-21.416063732421168</v>
      </c>
      <c r="AI112" s="50">
        <v>-44.011766666688686</v>
      </c>
      <c r="AJ112" s="50">
        <v>94.236627502567643</v>
      </c>
      <c r="AK112" s="50">
        <v>-59.599926299006256</v>
      </c>
      <c r="AL112" s="50">
        <v>-56.623153578317215</v>
      </c>
      <c r="AM112" s="50">
        <v>214.8041348953297</v>
      </c>
      <c r="AN112" s="50">
        <v>-12.284648903031631</v>
      </c>
      <c r="AO112" s="50">
        <v>-39.484441993721674</v>
      </c>
      <c r="AP112" s="50">
        <v>-8.8317668338258528</v>
      </c>
      <c r="AQ112" s="50">
        <v>101.77321283373939</v>
      </c>
      <c r="AR112" s="50">
        <v>-32.033356849763948</v>
      </c>
      <c r="AS112" s="50">
        <v>48.270116277619771</v>
      </c>
      <c r="AT112" s="50">
        <v>30.009212527566682</v>
      </c>
      <c r="AU112" s="50">
        <v>-4.3962022724302514</v>
      </c>
      <c r="AV112" s="50">
        <v>50.649595029397744</v>
      </c>
      <c r="AW112" s="50">
        <v>-181.76358598703735</v>
      </c>
      <c r="AX112" s="50">
        <v>156.44067230044482</v>
      </c>
      <c r="AY112" s="50">
        <v>-165.61898512268442</v>
      </c>
      <c r="AZ112" s="50">
        <v>37.609293922413251</v>
      </c>
      <c r="BA112" s="50">
        <v>-17.38654488629701</v>
      </c>
      <c r="BB112" s="50">
        <v>-21.880208111092145</v>
      </c>
      <c r="BC112" s="50">
        <v>32.780339095317444</v>
      </c>
      <c r="BD112" s="50">
        <v>-5.1446015334434776</v>
      </c>
      <c r="BE112" s="50">
        <v>15.95504109627457</v>
      </c>
      <c r="BF112" s="50">
        <v>-10.994119671239801</v>
      </c>
      <c r="BG112" s="50">
        <v>67.174214144087571</v>
      </c>
      <c r="BH112" s="50">
        <v>-187.20238443229474</v>
      </c>
      <c r="BI112" s="50">
        <v>147.64276190510202</v>
      </c>
      <c r="BJ112" s="50">
        <v>-136.07107118671132</v>
      </c>
      <c r="BK112" s="50">
        <v>139.24967438331774</v>
      </c>
      <c r="BL112" s="50">
        <v>11.042633698130203</v>
      </c>
      <c r="BM112" s="50">
        <v>-80.386778562817398</v>
      </c>
      <c r="BN112" s="50">
        <v>78.136523266097868</v>
      </c>
      <c r="BO112" s="50">
        <v>15.375205451754127</v>
      </c>
      <c r="BP112" s="50">
        <v>-64.605844355038073</v>
      </c>
      <c r="BQ112" s="50">
        <v>-70.240218876323183</v>
      </c>
      <c r="BR112" s="50">
        <v>32.733342585507543</v>
      </c>
      <c r="BS112" s="50">
        <v>-42.253067038072658</v>
      </c>
      <c r="BT112" s="50">
        <v>-53.961152923782663</v>
      </c>
      <c r="BU112" s="50">
        <v>-174.57343573556352</v>
      </c>
      <c r="BV112" s="50">
        <v>-163.58299917300002</v>
      </c>
      <c r="BW112" s="50">
        <v>257.77682169000002</v>
      </c>
      <c r="BX112" s="50">
        <v>-409.04623525999995</v>
      </c>
      <c r="BY112" s="50">
        <v>458.10664962900029</v>
      </c>
      <c r="BZ112" s="50">
        <v>741.8947214389998</v>
      </c>
      <c r="CA112" s="50">
        <v>218.12363680000027</v>
      </c>
      <c r="CB112" s="50">
        <v>127.45259163600009</v>
      </c>
      <c r="CC112" s="50">
        <v>-24.479358012000205</v>
      </c>
      <c r="CD112" s="50">
        <v>155.21189829199986</v>
      </c>
      <c r="CE112" s="50">
        <v>257.21798708799986</v>
      </c>
      <c r="CF112" s="50">
        <v>871.22095521499989</v>
      </c>
      <c r="CG112" s="50">
        <v>-1455.907447561</v>
      </c>
      <c r="CH112" s="50">
        <v>70.027220171999943</v>
      </c>
      <c r="CI112" s="50">
        <v>197.15877450699995</v>
      </c>
      <c r="CJ112" s="50">
        <v>398.6903144690001</v>
      </c>
      <c r="CK112" s="50">
        <v>-481.45183031099936</v>
      </c>
      <c r="CL112" s="50">
        <v>336.7080946519996</v>
      </c>
      <c r="CM112" s="50">
        <v>-213.19419610399979</v>
      </c>
      <c r="CN112" s="50">
        <v>-233.68047797400033</v>
      </c>
      <c r="CO112" s="50">
        <v>-106.82712275999998</v>
      </c>
      <c r="CP112" s="50">
        <v>-39.149224282000375</v>
      </c>
      <c r="CQ112" s="50">
        <v>47.59420993800012</v>
      </c>
      <c r="CR112" s="50">
        <v>-530.57428248399924</v>
      </c>
      <c r="CS112" s="50">
        <v>-791.37699263600121</v>
      </c>
      <c r="CT112" s="50">
        <v>19.658371127000009</v>
      </c>
      <c r="CU112" s="50">
        <v>147.8359856280002</v>
      </c>
      <c r="CV112" s="50">
        <v>-226.93607319800037</v>
      </c>
      <c r="CW112" s="50">
        <v>-102.39124223800098</v>
      </c>
      <c r="CX112" s="50">
        <v>418.64707965499952</v>
      </c>
      <c r="CY112" s="50">
        <v>399.04661064100111</v>
      </c>
      <c r="CZ112" s="50">
        <v>483.05084246599961</v>
      </c>
      <c r="DA112" s="50">
        <v>258.88521296300001</v>
      </c>
      <c r="DB112" s="50">
        <v>201.12631789899967</v>
      </c>
      <c r="DC112" s="50">
        <v>502.95419362100091</v>
      </c>
      <c r="DD112" s="50">
        <v>204.20131390299912</v>
      </c>
      <c r="DE112" s="50">
        <v>-2058.5310142649996</v>
      </c>
      <c r="DF112" s="50">
        <v>127.99256872899986</v>
      </c>
      <c r="DG112" s="50">
        <v>-266.47151723399855</v>
      </c>
      <c r="DH112" s="50">
        <v>-425.52656437200062</v>
      </c>
      <c r="DI112" s="50">
        <v>16.628010265999052</v>
      </c>
      <c r="DJ112" s="50">
        <v>366.71908905600094</v>
      </c>
      <c r="DK112" s="50">
        <v>-50.30490211000091</v>
      </c>
      <c r="DL112" s="50">
        <v>-6.0159134180000535</v>
      </c>
      <c r="DM112" s="50">
        <v>298.68276743300083</v>
      </c>
      <c r="DN112" s="50">
        <v>62.37716213200008</v>
      </c>
      <c r="DO112" s="50">
        <v>211.73421883500106</v>
      </c>
      <c r="DP112" s="50">
        <v>-400.22468026999979</v>
      </c>
      <c r="DQ112" s="50">
        <v>-1792.5486840780022</v>
      </c>
      <c r="DR112" s="50">
        <v>1010.9257094389998</v>
      </c>
      <c r="DS112" s="50">
        <v>56.957625651999621</v>
      </c>
      <c r="DT112" s="50">
        <v>-580.34865736199947</v>
      </c>
      <c r="DU112" s="50">
        <v>753.78044826200062</v>
      </c>
      <c r="DV112" s="50">
        <v>-139.71655882799976</v>
      </c>
      <c r="DW112" s="50">
        <v>-136.72440368900021</v>
      </c>
      <c r="DX112" s="50">
        <v>-286.87114252900142</v>
      </c>
      <c r="DY112" s="50">
        <v>-110.64046827699792</v>
      </c>
      <c r="DZ112" s="50">
        <v>503.21159003699853</v>
      </c>
      <c r="EA112" s="50">
        <v>118.83889334700191</v>
      </c>
      <c r="EB112" s="50">
        <v>-31.237883556000043</v>
      </c>
      <c r="EC112" s="50">
        <v>-1618.8945106410004</v>
      </c>
      <c r="ED112" s="50">
        <v>-427.75599175499985</v>
      </c>
      <c r="EE112" s="50">
        <v>-69.435683381999411</v>
      </c>
      <c r="EF112" s="50">
        <v>-13.17845517000066</v>
      </c>
      <c r="EG112" s="50">
        <v>141.69403413300054</v>
      </c>
      <c r="EH112" s="50">
        <v>1185.9858535559993</v>
      </c>
      <c r="EI112" s="50">
        <v>576.60936877700101</v>
      </c>
      <c r="EJ112" s="50">
        <v>-499.08848643100009</v>
      </c>
      <c r="EK112" s="50">
        <v>3781.9124093599999</v>
      </c>
      <c r="EL112" s="50">
        <v>-933.71398655700114</v>
      </c>
      <c r="EM112" s="50">
        <v>215.65316996300129</v>
      </c>
      <c r="EN112" s="50">
        <v>-957.05022477700118</v>
      </c>
      <c r="EO112" s="50">
        <v>-1366.4567244319999</v>
      </c>
      <c r="EP112" s="50">
        <v>-705.70504372535709</v>
      </c>
      <c r="EQ112" s="50">
        <v>82.620203871117326</v>
      </c>
      <c r="ER112" s="50">
        <v>41.575363550446525</v>
      </c>
      <c r="ES112" s="50">
        <v>299.54535529255168</v>
      </c>
      <c r="ET112" s="50">
        <v>-92.799307740286878</v>
      </c>
      <c r="EU112" s="50">
        <v>-93.33409247451155</v>
      </c>
      <c r="EV112" s="50">
        <v>-120.5842512374611</v>
      </c>
      <c r="EW112" s="50">
        <v>-196.902155232593</v>
      </c>
      <c r="EX112" s="50">
        <v>-263.34660307127558</v>
      </c>
      <c r="EY112" s="50">
        <v>66.413148632079995</v>
      </c>
      <c r="EZ112" s="50">
        <v>7.6790942313092501</v>
      </c>
      <c r="FA112" s="50">
        <v>-118.83022723953138</v>
      </c>
      <c r="FB112" s="50">
        <v>-566.73201739594253</v>
      </c>
      <c r="FC112" s="50">
        <v>-4.6507754727833799</v>
      </c>
      <c r="FD112" s="50">
        <v>204.65397589858685</v>
      </c>
      <c r="FE112" s="50">
        <v>327.89287059230742</v>
      </c>
      <c r="FF112" s="50">
        <v>-634.15109731939754</v>
      </c>
      <c r="FG112" s="50">
        <v>535.3000682146569</v>
      </c>
      <c r="FH112" s="50">
        <v>-255.66531009343791</v>
      </c>
      <c r="FI112" s="50">
        <v>390.00604564524775</v>
      </c>
      <c r="FJ112" s="50">
        <v>60.816242483999964</v>
      </c>
      <c r="FK112" s="50">
        <v>-570.43226632599999</v>
      </c>
      <c r="FL112" s="50">
        <v>409.84929284299966</v>
      </c>
      <c r="FM112" s="50">
        <v>-399.57576030699954</v>
      </c>
      <c r="FN112" s="50">
        <v>-369.79985981608422</v>
      </c>
      <c r="FO112" s="50">
        <v>223.81764473379229</v>
      </c>
      <c r="FP112" s="50">
        <v>139.77775183554377</v>
      </c>
      <c r="FQ112" s="50">
        <v>524.20117149354758</v>
      </c>
      <c r="FR112" s="50">
        <v>-278.19427888591838</v>
      </c>
      <c r="FS112" s="50">
        <v>68.331163824954785</v>
      </c>
      <c r="FT112" s="50">
        <v>-72.517084188782547</v>
      </c>
      <c r="FU112" s="50">
        <v>-19.147271311936038</v>
      </c>
      <c r="FV112" s="50">
        <v>-60.499227655813996</v>
      </c>
      <c r="FW112" s="50">
        <v>19.376172709449037</v>
      </c>
      <c r="FX112" s="50">
        <v>22.634492967384972</v>
      </c>
      <c r="FY112" s="50">
        <v>238.5104497670284</v>
      </c>
      <c r="FZ112" s="50">
        <v>812.88551518403699</v>
      </c>
      <c r="GA112" s="50">
        <v>-248.90663942661874</v>
      </c>
      <c r="GB112" s="8">
        <v>-54.793061830335773</v>
      </c>
      <c r="GC112" s="8">
        <v>149.21530164039575</v>
      </c>
      <c r="GD112" s="8">
        <v>178.081426995622</v>
      </c>
      <c r="GE112" s="8">
        <v>122.50971253167575</v>
      </c>
      <c r="GF112" s="8">
        <v>-208.90860607537547</v>
      </c>
      <c r="GG112" s="8">
        <v>107.77868937973693</v>
      </c>
      <c r="GH112" s="8">
        <v>173.80683228900065</v>
      </c>
      <c r="GI112" s="8">
        <v>-281.88809980999974</v>
      </c>
      <c r="GJ112" s="8">
        <v>788.99477232599986</v>
      </c>
      <c r="GK112" s="8">
        <v>-1929.6013251489996</v>
      </c>
      <c r="GL112" s="9">
        <v>639.38464288101727</v>
      </c>
      <c r="GM112" s="9">
        <v>-381.23376290782289</v>
      </c>
      <c r="GN112" s="9">
        <v>58.448544386515096</v>
      </c>
      <c r="GO112" s="9">
        <v>65.544937916335272</v>
      </c>
      <c r="GP112" s="9">
        <v>-28.64535024216724</v>
      </c>
      <c r="GQ112" s="9">
        <v>90.94391382689804</v>
      </c>
      <c r="GR112" s="9">
        <v>107.14537386895529</v>
      </c>
      <c r="GS112" s="9">
        <v>-215.57405337708082</v>
      </c>
      <c r="GT112" s="9">
        <v>-160.94429217398695</v>
      </c>
      <c r="GU112" s="9">
        <v>-138.75426911321983</v>
      </c>
      <c r="GV112" s="9">
        <v>197.19942730300556</v>
      </c>
      <c r="GW112" s="9">
        <v>-71.766708619216047</v>
      </c>
      <c r="GX112" s="9">
        <v>4209.1586182600004</v>
      </c>
      <c r="GY112" s="9">
        <v>392.88037997400068</v>
      </c>
      <c r="GZ112" s="9">
        <v>-4025.9175776119996</v>
      </c>
      <c r="HA112" s="9">
        <v>-3164.5145263190007</v>
      </c>
      <c r="HB112" s="9">
        <v>-2169.9168341670002</v>
      </c>
      <c r="HC112" s="9">
        <v>-1309.551190109999</v>
      </c>
      <c r="HD112" s="9">
        <v>-856.11034281799959</v>
      </c>
    </row>
    <row r="113" spans="2:183" x14ac:dyDescent="0.25"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ED113" s="51"/>
      <c r="EE113" s="51"/>
      <c r="EF113" s="51"/>
      <c r="EG113" s="51"/>
      <c r="EH113" s="51"/>
      <c r="EI113" s="51"/>
      <c r="EJ113" s="51"/>
      <c r="EK113" s="51"/>
      <c r="EL113" s="51"/>
      <c r="EM113" s="51"/>
      <c r="EN113" s="51"/>
      <c r="EO113" s="51"/>
      <c r="FB113" s="52"/>
      <c r="FC113" s="52"/>
      <c r="FD113" s="52"/>
      <c r="FE113" s="52"/>
      <c r="FF113" s="52"/>
      <c r="FG113" s="52"/>
      <c r="FH113" s="52"/>
      <c r="FI113" s="52"/>
      <c r="FJ113" s="52"/>
      <c r="FK113" s="52"/>
      <c r="FL113" s="52"/>
      <c r="FM113" s="52"/>
      <c r="FN113" s="52"/>
      <c r="FO113" s="52"/>
      <c r="FP113" s="52"/>
      <c r="FQ113" s="52"/>
      <c r="FR113" s="52"/>
      <c r="FS113" s="52"/>
      <c r="FT113" s="52"/>
      <c r="FU113" s="52"/>
      <c r="FV113" s="52"/>
      <c r="FW113" s="52"/>
      <c r="FX113" s="52"/>
      <c r="FY113" s="52"/>
      <c r="FZ113" s="52"/>
      <c r="GA113" s="52"/>
    </row>
    <row r="114" spans="2:183" x14ac:dyDescent="0.25"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FB114" s="49">
        <v>-102.98202702900016</v>
      </c>
      <c r="FC114" s="49">
        <v>128.1830221849998</v>
      </c>
      <c r="FD114" s="49">
        <v>423.71009426700039</v>
      </c>
      <c r="FE114" s="49">
        <v>-100.14005148799993</v>
      </c>
      <c r="FF114" s="49">
        <v>55.996701161999795</v>
      </c>
      <c r="FG114" s="49">
        <v>288.4906434369999</v>
      </c>
      <c r="FH114" s="49">
        <v>394.23271163900012</v>
      </c>
      <c r="FI114" s="49">
        <v>-169.58163056900028</v>
      </c>
      <c r="FJ114" s="49">
        <v>-107.13316715599996</v>
      </c>
      <c r="FK114" s="49">
        <v>546.88989490500001</v>
      </c>
      <c r="FL114" s="49">
        <v>-348.65640438700007</v>
      </c>
      <c r="FM114" s="49"/>
      <c r="FN114" s="49"/>
      <c r="FO114" s="49"/>
      <c r="FP114" s="49"/>
      <c r="FQ114" s="49"/>
      <c r="FR114" s="49"/>
      <c r="FS114" s="49"/>
      <c r="FT114" s="49"/>
      <c r="FU114" s="49"/>
      <c r="FV114" s="49"/>
      <c r="FW114" s="49"/>
      <c r="FX114" s="49"/>
      <c r="FY114" s="49"/>
      <c r="FZ114" s="49"/>
      <c r="GA114" s="49"/>
    </row>
    <row r="115" spans="2:183" x14ac:dyDescent="0.25"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FB115" s="49"/>
      <c r="FC115" s="49"/>
      <c r="FD115" s="49"/>
      <c r="FE115" s="49"/>
      <c r="FF115" s="49"/>
      <c r="FG115" s="49"/>
      <c r="FH115" s="49"/>
      <c r="FI115" s="49"/>
      <c r="FJ115" s="49"/>
      <c r="FK115" s="49"/>
      <c r="FL115" s="49"/>
      <c r="FM115" s="49"/>
      <c r="FN115" s="49"/>
      <c r="FO115" s="49"/>
      <c r="FP115" s="49"/>
      <c r="FQ115" s="49"/>
      <c r="FR115" s="49"/>
      <c r="FS115" s="49"/>
      <c r="FT115" s="49"/>
      <c r="FU115" s="49"/>
      <c r="FV115" s="49"/>
      <c r="FW115" s="49"/>
      <c r="FX115" s="49"/>
      <c r="FY115" s="49"/>
      <c r="FZ115" s="49"/>
      <c r="GA115" s="49"/>
    </row>
    <row r="116" spans="2:183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FB116" s="1"/>
      <c r="FC116" s="1"/>
      <c r="FD116" s="53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</row>
    <row r="117" spans="2:183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FB117" s="54"/>
      <c r="FC117" s="54"/>
      <c r="FD117" s="54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</row>
    <row r="118" spans="2:183" x14ac:dyDescent="0.25"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FB118" s="52"/>
      <c r="FC118" s="52"/>
      <c r="FD118" s="52"/>
      <c r="FE118" s="52"/>
      <c r="FF118" s="52"/>
      <c r="FG118" s="52"/>
      <c r="FH118" s="52"/>
      <c r="FI118" s="52"/>
      <c r="FJ118" s="52"/>
      <c r="FK118" s="52"/>
      <c r="FL118" s="52"/>
      <c r="FM118" s="52"/>
      <c r="FN118" s="52"/>
      <c r="FO118" s="52"/>
    </row>
    <row r="119" spans="2:183" x14ac:dyDescent="0.25"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FB119" s="49"/>
      <c r="FC119" s="49"/>
      <c r="FD119" s="49"/>
      <c r="FE119" s="49"/>
      <c r="FF119" s="49"/>
      <c r="FG119" s="49"/>
      <c r="FH119" s="49"/>
      <c r="FI119" s="49"/>
      <c r="FJ119" s="49"/>
      <c r="FK119" s="49"/>
      <c r="FL119" s="49"/>
      <c r="FM119" s="49"/>
      <c r="FN119" s="49"/>
      <c r="FO119" s="49"/>
    </row>
    <row r="120" spans="2:183" x14ac:dyDescent="0.25"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FB120" s="52"/>
      <c r="FC120" s="52"/>
      <c r="FD120" s="52"/>
      <c r="FE120" s="52"/>
      <c r="FF120" s="52"/>
      <c r="FG120" s="52"/>
      <c r="FH120" s="52"/>
      <c r="FI120" s="52"/>
      <c r="FJ120" s="52"/>
      <c r="FK120" s="52"/>
      <c r="FL120" s="52"/>
      <c r="FM120" s="52"/>
      <c r="FN120" s="52"/>
      <c r="FO120" s="52"/>
    </row>
    <row r="121" spans="2:183" x14ac:dyDescent="0.25"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FB121" s="52"/>
      <c r="FC121" s="52"/>
      <c r="FD121" s="52"/>
      <c r="FE121" s="52"/>
      <c r="FF121" s="52"/>
      <c r="FG121" s="52"/>
      <c r="FH121" s="52"/>
      <c r="FI121" s="52"/>
      <c r="FJ121" s="52"/>
      <c r="FK121" s="52"/>
      <c r="FL121" s="52"/>
      <c r="FM121" s="52"/>
      <c r="FN121" s="52"/>
      <c r="FO121" s="52"/>
    </row>
    <row r="122" spans="2:183" x14ac:dyDescent="0.25"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FB122" s="49"/>
      <c r="FC122" s="49"/>
      <c r="FD122" s="49"/>
      <c r="FE122" s="52"/>
      <c r="FF122" s="52"/>
      <c r="FG122" s="52"/>
      <c r="FH122" s="52"/>
      <c r="FI122" s="52"/>
      <c r="FJ122" s="52"/>
      <c r="FK122" s="52"/>
      <c r="FL122" s="52"/>
      <c r="FM122" s="52"/>
      <c r="FN122" s="52"/>
      <c r="FO122" s="52"/>
    </row>
    <row r="123" spans="2:183" x14ac:dyDescent="0.25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FB123" s="49"/>
      <c r="FC123" s="49"/>
      <c r="FD123" s="49"/>
      <c r="FE123" s="52"/>
      <c r="FF123" s="52"/>
      <c r="FG123" s="52"/>
      <c r="FH123" s="52"/>
      <c r="FI123" s="52"/>
      <c r="FJ123" s="52"/>
      <c r="FK123" s="52"/>
      <c r="FL123" s="52"/>
      <c r="FM123" s="52"/>
      <c r="FN123" s="52"/>
      <c r="FO123" s="52"/>
    </row>
    <row r="124" spans="2:183" x14ac:dyDescent="0.25"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FB124" s="49"/>
      <c r="FC124" s="49"/>
      <c r="FD124" s="49"/>
      <c r="FE124" s="52"/>
      <c r="FF124" s="52"/>
      <c r="FG124" s="52"/>
      <c r="FH124" s="52"/>
      <c r="FI124" s="52"/>
      <c r="FJ124" s="52"/>
      <c r="FK124" s="52"/>
      <c r="FL124" s="52"/>
      <c r="FM124" s="52"/>
      <c r="FN124" s="52"/>
      <c r="FO124" s="52"/>
    </row>
    <row r="125" spans="2:183" x14ac:dyDescent="0.25"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FB125" s="54"/>
      <c r="FC125" s="54"/>
      <c r="FD125" s="54"/>
      <c r="FE125" s="52"/>
      <c r="FF125" s="52"/>
      <c r="FG125" s="52"/>
      <c r="FH125" s="52"/>
      <c r="FI125" s="52"/>
      <c r="FJ125" s="52"/>
      <c r="FK125" s="52"/>
      <c r="FL125" s="52"/>
      <c r="FM125" s="52"/>
      <c r="FN125" s="52"/>
      <c r="FO125" s="52"/>
    </row>
    <row r="126" spans="2:183" x14ac:dyDescent="0.25"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FB126" s="52"/>
      <c r="FC126" s="52"/>
      <c r="FD126" s="52"/>
      <c r="FE126" s="52"/>
      <c r="FF126" s="52"/>
      <c r="FG126" s="52"/>
      <c r="FH126" s="52"/>
      <c r="FI126" s="52"/>
      <c r="FJ126" s="52"/>
      <c r="FK126" s="52"/>
      <c r="FL126" s="52"/>
      <c r="FM126" s="52"/>
      <c r="FN126" s="52"/>
      <c r="FO126" s="52"/>
    </row>
    <row r="127" spans="2:183" x14ac:dyDescent="0.25"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</row>
    <row r="128" spans="2:183" x14ac:dyDescent="0.25"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</row>
    <row r="129" spans="2:13" x14ac:dyDescent="0.25"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</row>
    <row r="130" spans="2:13" x14ac:dyDescent="0.25"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</row>
    <row r="131" spans="2:13" x14ac:dyDescent="0.25"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</row>
    <row r="132" spans="2:13" x14ac:dyDescent="0.25"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</row>
    <row r="133" spans="2:13" x14ac:dyDescent="0.25"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</row>
    <row r="134" spans="2:13" x14ac:dyDescent="0.25"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</row>
    <row r="135" spans="2:13" x14ac:dyDescent="0.25"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</row>
    <row r="136" spans="2:13" x14ac:dyDescent="0.25"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</row>
    <row r="137" spans="2:13" x14ac:dyDescent="0.25"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</row>
    <row r="138" spans="2:13" x14ac:dyDescent="0.25"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</row>
    <row r="139" spans="2:13" x14ac:dyDescent="0.25"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3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8.xml"/></Relationships>
</file>

<file path=customXml/_rels/item3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9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4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0.xml"/></Relationships>
</file>

<file path=customXml/_rels/item4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1.xml"/></Relationships>
</file>

<file path=customXml/_rels/item4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2.xml"/></Relationships>
</file>

<file path=customXml/_rels/item4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3.xml"/></Relationships>
</file>

<file path=customXml/_rels/item4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4.xml"/></Relationships>
</file>

<file path=customXml/_rels/item4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5.xml"/></Relationships>
</file>

<file path=customXml/_rels/item4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6.xml"/></Relationships>
</file>

<file path=customXml/_rels/item4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7.xml"/></Relationships>
</file>

<file path=customXml/_rels/item4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8.xml"/></Relationships>
</file>

<file path=customXml/_rels/item4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9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5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0.xml"/></Relationships>
</file>

<file path=customXml/_rels/item5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1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5 8 2 0 1 2 1 c - 8 d 0 b - 4 d 4 e - 8 2 9 d - 3 c f 2 4 e 1 f 7 9 0 e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0 7 6 d 4 4 d 1 - 7 7 e b - 4 2 9 9 - 8 3 c 2 - f 7 2 3 5 4 7 9 d 0 f 7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2 3 e a 9 2 9 8 - 5 a 5 5 - 4 4 a a - a a e b - 1 3 6 4 3 1 7 0 3 c 1 5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e d 3 5 7 8 2 b - 5 f c 3 - 4 3 3 9 - 9 7 1 3 - f 1 5 0 0 d 9 6 f 5 4 2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5 5 4 7 4 f 0 5 - e f 4 1 - 4 7 1 d - a 0 e 9 - b 8 3 f 9 c 1 e a c b 5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16.xml>��< ? x m l   v e r s i o n = " 1 . 0 "   e n c o d i n g = " U T F - 1 6 " ? > < G e m i n i   x m l n s = " h t t p : / / g e m i n i / p i v o t c u s t o m i z a t i o n / 7 c a 0 2 f 6 8 - 6 1 b b - 4 6 4 d - b c 4 4 - 9 e 4 d d d b 8 0 0 d 8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f 5 9 7 f e 0 d - b a 7 0 - 4 1 d a - 9 6 a 2 - b 4 a 0 5 9 9 0 5 e 3 f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 2 0 2 0 - 0 8 - 1 1 T 1 8 : 2 3 : 1 4 . 3 7 7 4 2 1 8 - 0 4 : 0 0 < / L a s t P r o c e s s e d T i m e > < / D a t a M o d e l i n g S a n d b o x . S e r i a l i z e d S a n d b o x E r r o r C a c h e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f 7 8 0 2 a 7 0 - d 9 a d - 4 7 c 0 - b 9 7 f - 1 d 3 d 1 5 f c c 6 d e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d d 4 3 a 6 3 f - d b f c - 4 b 7 0 - 8 e 7 f - 9 d 0 6 2 5 b 4 b a d 3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 M e s e s 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 M e s e s 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 C o l u m n s \ N r o . < / K e y > < / D i a g r a m O b j e c t K e y > < D i a g r a m O b j e c t K e y > < K e y > C o l u m n s \ M e s 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 C o l u m n s \ N r o . 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 C o l u m n s \ M e s 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 C a l e n d a r i o < / K e y > < / D i a g r a m O b j e c t K e y > < D i a g r a m O b j e c t K e y > < K e y > A c t i o n s \ A d d   t o   h i e r a r c h y   F o r   & l t ; T a b l e s \ C a l e n d a r i o \ H i e r a r c h i e s \ J e r a r q u � a   d e   f e c h a s & g t ; < / K e y > < / D i a g r a m O b j e c t K e y > < D i a g r a m O b j e c t K e y > < K e y > A c t i o n s \ M o v e   t o   a   H i e r a r c h y   i n   T a b l e   C a l e n d a r i o < / K e y > < / D i a g r a m O b j e c t K e y > < D i a g r a m O b j e c t K e y > < K e y > A c t i o n s \ M o v e   i n t o   h i e r a r c h y   F o r   & l t ; T a b l e s \ C a l e n d a r i o \ H i e r a r c h i e s \ J e r a r q u � a   d e   f e c h a s & g t ; 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 T a g s \ T a b l e s \ & l t ; T a b l e s \ D a t o s 1 & g t ; < / K e y > < / D i a g r a m O b j e c t K e y > < D i a g r a m O b j e c t K e y > < K e y > D y n a m i c   T a g s \ T a b l e s \ & l t ; T a b l e s \ C a l e n d a r i o & g t ; < / K e y > < / D i a g r a m O b j e c t K e y > < D i a g r a m O b j e c t K e y > < K e y > D y n a m i c   T a g s \ H i e r a r c h i e s \ & l t ; T a b l e s \ C a l e n d a r i o \ H i e r a r c h i e s \ J e r a r q u � a   d e   f e c h a s & g t ; < / K e y > < / D i a g r a m O b j e c t K e y > < D i a g r a m O b j e c t K e y > < K e y > D y n a m i c   T a g s \ T a b l e s \ & l t ; T a b l e s \ M e s e s & g t ; < / K e y > < / D i a g r a m O b j e c t K e y > < D i a g r a m O b j e c t K e y > < K e y > T a b l e s \ D a t o s 1 < / K e y > < / D i a g r a m O b j e c t K e y > < D i a g r a m O b j e c t K e y > < K e y > T a b l e s \ D a t o s 1 \ C o l u m n s \ O r d e n < / K e y > < / D i a g r a m O b j e c t K e y > < D i a g r a m O b j e c t K e y > < K e y > T a b l e s \ D a t o s 1 \ C o l u m n s \ P e r i o d o < / K e y > < / D i a g r a m O b j e c t K e y > < D i a g r a m O b j e c t K e y > < K e y > T a b l e s \ D a t o s 1 \ C o l u m n s \ M e s < / K e y > < / D i a g r a m O b j e c t K e y > < D i a g r a m O b j e c t K e y > < K e y > T a b l e s \ D a t o s 1 \ C o l u m n s \ A � o < / K e y > < / D i a g r a m O b j e c t K e y > < D i a g r a m O b j e c t K e y > < K e y > T a b l e s \ D a t o s 1 \ C o l u m n s \ P I B   n o m i n a l   ( m i l e s   d e   m i l l o n e s   d e   G . ) < / K e y > < / D i a g r a m O b j e c t K e y > < D i a g r a m O b j e c t K e y > < K e y > T a b l e s \ D a t o s 1 \ C o l u m n s \ T i p o   d e   c a m b i o   G s . / U S $ < / K e y > < / D i a g r a m O b j e c t K e y > < D i a g r a m O b j e c t K e y > < K e y > T a b l e s \ D a t o s 1 \ C o l u m n s \ I n g r e s o   T o t a l   ( R e c a u d a d o ) < / K e y > < / D i a g r a m O b j e c t K e y > < D i a g r a m O b j e c t K e y > < K e y > T a b l e s \ D a t o s 1 \ C o l u m n s \ I n g r e s o   T o t a l   ( %   d e l   P I B ) < / K e y > < / D i a g r a m O b j e c t K e y > < D i a g r a m O b j e c t K e y > < K e y > T a b l e s \ D a t o s 1 \ C o l u m n s \ I T   a c u m u l a d o   p o r   a � o < / K e y > < / D i a g r a m O b j e c t K e y > < D i a g r a m O b j e c t K e y > < K e y > T a b l e s \ D a t o s 1 \ C o l u m n s \ I T   S u m a   1 2   m e s e s < / K e y > < / D i a g r a m O b j e c t K e y > < D i a g r a m O b j e c t K e y > < K e y > T a b l e s \ D a t o s 1 \ C o l u m n s \ %   V a r   a c u m   I n g r e s o   t o t a l < / K e y > < / D i a g r a m O b j e c t K e y > < D i a g r a m O b j e c t K e y > < K e y > T a b l e s \ D a t o s 1 \ C o l u m n s \ %   V a r   i n t e r a n u a l < / K e y > < / D i a g r a m O b j e c t K e y > < D i a g r a m O b j e c t K e y > < K e y > T a b l e s \ D a t o s 1 \ C o l u m n s \ %   V a r   s u m a   1 2   m e s e s < / K e y > < / D i a g r a m O b j e c t K e y > < D i a g r a m O b j e c t K e y > < K e y > T a b l e s \ D a t o s 1 \ C o l u m n s \ I n g r e s o s   T r i b u t a r i o s < / K e y > < / D i a g r a m O b j e c t K e y > < D i a g r a m O b j e c t K e y > < K e y > T a b l e s \ D a t o s 1 \ C o l u m n s \ P r e s i � n   T r i b u t a r i a < / K e y > < / D i a g r a m O b j e c t K e y > < D i a g r a m O b j e c t K e y > < K e y > T a b l e s \ D a t o s 1 \ C o l u m n s \ T r i b u t a r i o s   A c u m .   P o r   a � o < / K e y > < / D i a g r a m O b j e c t K e y > < D i a g r a m O b j e c t K e y > < K e y > T a b l e s \ D a t o s 1 \ C o l u m n s \ T r i b u t a r i o s   s u m a   1 2   m e s e s < / K e y > < / D i a g r a m O b j e c t K e y > < D i a g r a m O b j e c t K e y > < K e y > T a b l e s \ D a t o s 1 \ C o l u m n s \ %   V a r .   I n t e r a n u a l   T r i b u t a r i o s < / K e y > < / D i a g r a m O b j e c t K e y > < D i a g r a m O b j e c t K e y > < K e y > T a b l e s \ D a t o s 1 \ C o l u m n s \ %   V a r .   A c u m .   T r i b u t a r i o s < / K e y > < / D i a g r a m O b j e c t K e y > < D i a g r a m O b j e c t K e y > < K e y > T a b l e s \ D a t o s 1 \ C o l u m n s \ %   V a r .   S u m a   1 2 m   T r i b u t a r i o s < / K e y > < / D i a g r a m O b j e c t K e y > < D i a g r a m O b j e c t K e y > < K e y > T a b l e s \ D a t o s 1 \ C o l u m n s \ S E T < / K e y > < / D i a g r a m O b j e c t K e y > < D i a g r a m O b j e c t K e y > < K e y > T a b l e s \ D a t o s 1 \ C o l u m n s \ S E T   s u m a   1 2   m e s e s < / K e y > < / D i a g r a m O b j e c t K e y > < D i a g r a m O b j e c t K e y > < K e y > T a b l e s \ D a t o s 1 \ C o l u m n s \ %   V a r .   A n u a l i z a d o   S E T < / K e y > < / D i a g r a m O b j e c t K e y > < D i a g r a m O b j e c t K e y > < K e y > T a b l e s \ D a t o s 1 \ C o l u m n s \ D N A < / K e y > < / D i a g r a m O b j e c t K e y > < D i a g r a m O b j e c t K e y > < K e y > T a b l e s \ D a t o s 1 \ C o l u m n s \ D N A   s u m a   1 2   m e s e s < / K e y > < / D i a g r a m O b j e c t K e y > < D i a g r a m O b j e c t K e y > < K e y > T a b l e s \ D a t o s 1 \ C o l u m n s \ %   V a r .   A n u a l i z a d o   D N A < / K e y > < / D i a g r a m O b j e c t K e y > < D i a g r a m O b j e c t K e y > < K e y > T a b l e s \ D a t o s 1 \ C o l u m n s \ C o n t r i b u c i o n e s   S o c i a l e s < / K e y > < / D i a g r a m O b j e c t K e y > < D i a g r a m O b j e c t K e y > < K e y > T a b l e s \ D a t o s 1 \ C o l u m n s \ C o n t r i b u c i o n e s   S o c i a l e s   ( %   d e l   P I B ) < / K e y > < / D i a g r a m O b j e c t K e y > < D i a g r a m O b j e c t K e y > < K e y > T a b l e s \ D a t o s 1 \ C o l u m n s \ D o n a c i o n e s < / K e y > < / D i a g r a m O b j e c t K e y > < D i a g r a m O b j e c t K e y > < K e y > T a b l e s \ D a t o s 1 \ C o l u m n s \ D o n a c i o n e s   ( %   d e l   P I B ) < / K e y > < / D i a g r a m O b j e c t K e y > < D i a g r a m O b j e c t K e y > < K e y > T a b l e s \ D a t o s 1 \ C o l u m n s \ D e   G o b i e r n o s   E x t r a n j e r o s < / K e y > < / D i a g r a m O b j e c t K e y > < D i a g r a m O b j e c t K e y > < K e y > T a b l e s \ D a t o s 1 \ C o l u m n s \ D e   O r g a n i s m o s   I n t e r n a c i o n a l e s < / K e y > < / D i a g r a m O b j e c t K e y > < D i a g r a m O b j e c t K e y > < K e y > T a b l e s \ D a t o s 1 \ C o l u m n s \ D e   o t r a s   u n i d a d e s   d e   G o b i e r n o   G e n e r a l < / K e y > < / D i a g r a m O b j e c t K e y > < D i a g r a m O b j e c t K e y > < K e y > T a b l e s \ D a t o s 1 \ C o l u m n s \ O t r o s   I n g r e s o s < / K e y > < / D i a g r a m O b j e c t K e y > < D i a g r a m O b j e c t K e y > < K e y > T a b l e s \ D a t o s 1 \ C o l u m n s \ O t r o s   i n g r e s o s   ( m i l l o n e s   d e   U S $ ) < / K e y > < / D i a g r a m O b j e c t K e y > < D i a g r a m O b j e c t K e y > < K e y > T a b l e s \ D a t o s 1 \ C o l u m n s \ I t a i p � < / K e y > < / D i a g r a m O b j e c t K e y > < D i a g r a m O b j e c t K e y > < K e y > T a b l e s \ D a t o s 1 \ C o l u m n s \ I t a i p �   ( m i l l o n e s   d e   U S $ ) < / K e y > < / D i a g r a m O b j e c t K e y > < D i a g r a m O b j e c t K e y > < K e y > T a b l e s \ D a t o s 1 \ C o l u m n s \ I t a i p �   a c u m u l a d o   p o r   a � o   ( m i l l o n e s   d e   U S $ ) < / K e y > < / D i a g r a m O b j e c t K e y > < D i a g r a m O b j e c t K e y > < K e y > T a b l e s \ D a t o s 1 \ C o l u m n s \ Y a c y r e t � < / K e y > < / D i a g r a m O b j e c t K e y > < D i a g r a m O b j e c t K e y > < K e y > T a b l e s \ D a t o s 1 \ C o l u m n s \ Y a c y r e t �   ( e n   m i l l o n e s   d e   U S $ ) < / K e y > < / D i a g r a m O b j e c t K e y > < D i a g r a m O b j e c t K e y > < K e y > T a b l e s \ D a t o s 1 \ C o l u m n s \ Y a c y r e t �   a c u m u l a d o   p o r   a � o   ( m i l l o n e s   d e   U S $ ) < / K e y > < / D i a g r a m O b j e c t K e y > < D i a g r a m O b j e c t K e y > < K e y > T a b l e s \ D a t o s 1 \ C o l u m n s \ O t r o s   I n g r . < / K e y > < / D i a g r a m O b j e c t K e y > < D i a g r a m O b j e c t K e y > < K e y > T a b l e s \ D a t o s 1 \ C o l u m n s \ G a s t o   T o t a l   ( O b l i g a d o ) < / K e y > < / D i a g r a m O b j e c t K e y > < D i a g r a m O b j e c t K e y > < K e y > T a b l e s \ D a t o s 1 \ C o l u m n s \ G a s t o   T o t a l   ( %   d e l   P I B ) < / K e y > < / D i a g r a m O b j e c t K e y > < D i a g r a m O b j e c t K e y > < K e y > T a b l e s \ D a t o s 1 \ C o l u m n s \ G a s t o   t o t a l   a c u m u l a d o   p o r   a � o < / K e y > < / D i a g r a m O b j e c t K e y > < D i a g r a m O b j e c t K e y > < K e y > T a b l e s \ D a t o s 1 \ C o l u m n s \ G a s t o   T o t a l   s u m a   1 2   m e s e s < / K e y > < / D i a g r a m O b j e c t K e y > < D i a g r a m O b j e c t K e y > < K e y > T a b l e s \ D a t o s 1 \ C o l u m n s \ %   V a r   i n t e r a n u a l   g a s t o   t o t a l < / K e y > < / D i a g r a m O b j e c t K e y > < D i a g r a m O b j e c t K e y > < K e y > T a b l e s \ D a t o s 1 \ C o l u m n s \ %   V a r   a c u m u l a d o   g a s t o   t o t a l < / K e y > < / D i a g r a m O b j e c t K e y > < D i a g r a m O b j e c t K e y > < K e y > T a b l e s \ D a t o s 1 \ C o l u m n s \ %   V a r .   A n u a l i z a d o   G T < / K e y > < / D i a g r a m O b j e c t K e y > < D i a g r a m O b j e c t K e y > < K e y > T a b l e s \ D a t o s 1 \ C o l u m n s \ R e m u n e r a c i � n   a   l o s   E m p l e a d o s < / K e y > < / D i a g r a m O b j e c t K e y > < D i a g r a m O b j e c t K e y > < K e y > T a b l e s \ D a t o s 1 \ C o l u m n s \ R e m u n .   A c u m .   P o r   a � o < / K e y > < / D i a g r a m O b j e c t K e y > < D i a g r a m O b j e c t K e y > < K e y > T a b l e s \ D a t o s 1 \ C o l u m n s \ R e m u n .   S u m a   1 2   m e s e s < / K e y > < / D i a g r a m O b j e c t K e y > < D i a g r a m O b j e c t K e y > < K e y > T a b l e s \ D a t o s 1 \ C o l u m n s \ %   V a r .   I n t e r a n u a l   R e m u n . < / K e y > < / D i a g r a m O b j e c t K e y > < D i a g r a m O b j e c t K e y > < K e y > T a b l e s \ D a t o s 1 \ C o l u m n s \ %   V a r .   A c u m u l a d o   R e m u n . < / K e y > < / D i a g r a m O b j e c t K e y > < D i a g r a m O b j e c t K e y > < K e y > T a b l e s \ D a t o s 1 \ C o l u m n s \ %   V a r .   A n u a l i z a d o   R e m u n . < / K e y > < / D i a g r a m O b j e c t K e y > < D i a g r a m O b j e c t K e y > < K e y > T a b l e s \ D a t o s 1 \ C o l u m n s \ S u e l d o s < / K e y > < / D i a g r a m O b j e c t K e y > < D i a g r a m O b j e c t K e y > < K e y > T a b l e s \ D a t o s 1 \ C o l u m n s \ O t r a s   r e m u n e r a c i o n e s < / K e y > < / D i a g r a m O b j e c t K e y > < D i a g r a m O b j e c t K e y > < K e y > T a b l e s \ D a t o s 1 \ C o l u m n s \ U s o   d e   B i e n e s   y   S e r v i c i o s < / K e y > < / D i a g r a m O b j e c t K e y > < D i a g r a m O b j e c t K e y > < K e y > T a b l e s \ D a t o s 1 \ C o l u m n s \ S e r v i c i o s   n o   P e r s o n a l e s < / K e y > < / D i a g r a m O b j e c t K e y > < D i a g r a m O b j e c t K e y > < K e y > T a b l e s \ D a t o s 1 \ C o l u m n s \ B i e n e s   d e   C o n s u m o < / K e y > < / D i a g r a m O b j e c t K e y > < D i a g r a m O b j e c t K e y > < K e y > T a b l e s \ D a t o s 1 \ C o l u m n s \ C o m i s i o n e s < / K e y > < / D i a g r a m O b j e c t K e y > < D i a g r a m O b j e c t K e y > < K e y > T a b l e s \ D a t o s 1 \ C o l u m n s \ O t r o s   U s o s   d e   B i e n e s   y   S e r v i c i o s < / K e y > < / D i a g r a m O b j e c t K e y > < D i a g r a m O b j e c t K e y > < K e y > T a b l e s \ D a t o s 1 \ C o l u m n s \ I n t e r e s e s < / K e y > < / D i a g r a m O b j e c t K e y > < D i a g r a m O b j e c t K e y > < K e y > T a b l e s \ D a t o s 1 \ C o l u m n s \ I n t e r e s e s   ( m i l l o n e s   d e   U S $ ) < / K e y > < / D i a g r a m O b j e c t K e y > < D i a g r a m O b j e c t K e y > < K e y > T a b l e s \ D a t o s 1 \ C o l u m n s \ D o n a c i o n e s   ( G a s t o ) < / K e y > < / D i a g r a m O b j e c t K e y > < D i a g r a m O b j e c t K e y > < K e y > T a b l e s \ D a t o s 1 \ C o l u m n s \ A   O r g a n i s m o s   I n t e r n a c i o n a l e s < / K e y > < / D i a g r a m O b j e c t K e y > < D i a g r a m O b j e c t K e y > < K e y > T a b l e s \ D a t o s 1 \ C o l u m n s \ A   O t r a s   U n i d a d e s   d e   G o b i e r n o   G e n e r a l < / K e y > < / D i a g r a m O b j e c t K e y > < D i a g r a m O b j e c t K e y > < K e y > T a b l e s \ D a t o s 1 \ C o l u m n s \ P r e s t a c i o n e s   S o c i a l e s < / K e y > < / D i a g r a m O b j e c t K e y > < D i a g r a m O b j e c t K e y > < K e y > T a b l e s \ D a t o s 1 \ C o l u m n s \ O t r o s   G a s t o s < / K e y > < / D i a g r a m O b j e c t K e y > < D i a g r a m O b j e c t K e y > < K e y > T a b l e s \ D a t o s 1 \ C o l u m n s \ R e s u l t a d o   O p e r a t i v o   N e t o < / K e y > < / D i a g r a m O b j e c t K e y > < D i a g r a m O b j e c t K e y > < K e y > T a b l e s \ D a t o s 1 \ C o l u m n s \ R O N   a c u m u l a d o   p o r   a � o < / K e y > < / D i a g r a m O b j e c t K e y > < D i a g r a m O b j e c t K e y > < K e y > T a b l e s \ D a t o s 1 \ C o l u m n s \ R O N   a c u m u l a d o   1 2   m e s e s < / K e y > < / D i a g r a m O b j e c t K e y > < D i a g r a m O b j e c t K e y > < K e y > T a b l e s \ D a t o s 1 \ C o l u m n s \ %   V a r   i n t e r a n u a l   R O N < / K e y > < / D i a g r a m O b j e c t K e y > < D i a g r a m O b j e c t K e y > < K e y > T a b l e s \ D a t o s 1 \ C o l u m n s \ %   V a r   a c u m u l a d o   R O N < / K e y > < / D i a g r a m O b j e c t K e y > < D i a g r a m O b j e c t K e y > < K e y > T a b l e s \ D a t o s 1 \ C o l u m n s \ %   V a r   a n u a l i z a d o < / K e y > < / D i a g r a m O b j e c t K e y > < D i a g r a m O b j e c t K e y > < K e y > T a b l e s \ D a t o s 1 \ C o l u m n s \ R O N   ( %   d e l   P I B ) < / K e y > < / D i a g r a m O b j e c t K e y > < D i a g r a m O b j e c t K e y > < K e y > T a b l e s \ D a t o s 1 \ C o l u m n s \ R O N   a n u a l i z a d o   ( %   d e l   P I B ) < / K e y > < / D i a g r a m O b j e c t K e y > < D i a g r a m O b j e c t K e y > < K e y > T a b l e s \ D a t o s 1 \ C o l u m n s \ A d q u i s i c i � n   N e t a   d e   A c t i v o s   n o   F i n a n c i e r o s < / K e y > < / D i a g r a m O b j e c t K e y > < D i a g r a m O b j e c t K e y > < K e y > T a b l e s \ D a t o s 1 \ C o l u m n s \ A N A N F   a c u m u l a d o   p o r   a � o < / K e y > < / D i a g r a m O b j e c t K e y > < D i a g r a m O b j e c t K e y > < K e y > T a b l e s \ D a t o s 1 \ C o l u m n s \ A N A N F   a c u m u l a d o   1 2   m e s e s < / K e y > < / D i a g r a m O b j e c t K e y > < D i a g r a m O b j e c t K e y > < K e y > T a b l e s \ D a t o s 1 \ C o l u m n s \ %   V a r   i n t e r a n u a l   A N A N F < / K e y > < / D i a g r a m O b j e c t K e y > < D i a g r a m O b j e c t K e y > < K e y > T a b l e s \ D a t o s 1 \ C o l u m n s \ %   V a r   a c u m u l a d o   p o r   a � o   A N A N F < / K e y > < / D i a g r a m O b j e c t K e y > < D i a g r a m O b j e c t K e y > < K e y > T a b l e s \ D a t o s 1 \ C o l u m n s \ %   V a r   a n u a l i z a d o   A N A N F < / K e y > < / D i a g r a m O b j e c t K e y > < D i a g r a m O b j e c t K e y > < K e y > T a b l e s \ D a t o s 1 \ C o l u m n s \ A N A N F   ( m m   U S $ ) < / K e y > < / D i a g r a m O b j e c t K e y > < D i a g r a m O b j e c t K e y > < K e y > T a b l e s \ D a t o s 1 \ C o l u m n s \ A N A N F   ( %   d e l   P I B ) < / K e y > < / D i a g r a m O b j e c t K e y > < D i a g r a m O b j e c t K e y > < K e y > T a b l e s \ D a t o s 1 \ C o l u m n s \ A N A N F   a c u m .   P o r   a � o   ( %   d e l   P I B ) < / K e y > < / D i a g r a m O b j e c t K e y > < D i a g r a m O b j e c t K e y > < K e y > T a b l e s \ D a t o s 1 \ C o l u m n s \ A N A N F   a n u a l i z a d o   ( %   d e l   P I B ) < / K e y > < / D i a g r a m O b j e c t K e y > < D i a g r a m O b j e c t K e y > < K e y > T a b l e s \ D a t o s 1 \ C o l u m n s \ M O P C < / K e y > < / D i a g r a m O b j e c t K e y > < D i a g r a m O b j e c t K e y > < K e y > T a b l e s \ D a t o s 1 \ C o l u m n s \ M O P C   ( m m   U S $ ) < / K e y > < / D i a g r a m O b j e c t K e y > < D i a g r a m O b j e c t K e y > < K e y > T a b l e s \ D a t o s 1 \ C o l u m n s \ O t r a s   e n t i d a d e s < / K e y > < / D i a g r a m O b j e c t K e y > < D i a g r a m O b j e c t K e y > < K e y > T a b l e s \ D a t o s 1 \ C o l u m n s \ O t r a s   e n t i d a d e s   ( m m   U S $ ) < / K e y > < / D i a g r a m O b j e c t K e y > < D i a g r a m O b j e c t K e y > < K e y > T a b l e s \ D a t o s 1 \ C o l u m n s \ R e s u l t a d o   F i s c a l   ( m i l e s   d e   m i l l o n e s   d e   G . ) < / K e y > < / D i a g r a m O b j e c t K e y > < D i a g r a m O b j e c t K e y > < K e y > T a b l e s \ D a t o s 1 \ C o l u m n s \ R e s u l t a d o   F i s c a l   a c u m u l a d o   p o r   a � o < / K e y > < / D i a g r a m O b j e c t K e y > < D i a g r a m O b j e c t K e y > < K e y > T a b l e s \ D a t o s 1 \ C o l u m n s \ R e s u l t a d o   f i s c a l   a n u a l i z a d o < / K e y > < / D i a g r a m O b j e c t K e y > < D i a g r a m O b j e c t K e y > < K e y > T a b l e s \ D a t o s 1 \ C o l u m n s \ %   V a r   i n t e r a n u a l   R e s u l t a d o   F i s c a l < / K e y > < / D i a g r a m O b j e c t K e y > < D i a g r a m O b j e c t K e y > < K e y > T a b l e s \ D a t o s 1 \ C o l u m n s \ %   V a r   a c u m u l a d o   R e s u l t a d o   F i s c a l < / K e y > < / D i a g r a m O b j e c t K e y > < D i a g r a m O b j e c t K e y > < K e y > T a b l e s \ D a t o s 1 \ C o l u m n s \ %   V a r   a n u a l i z a d o   R e s u l t a d o   F i s c a l < / K e y > < / D i a g r a m O b j e c t K e y > < D i a g r a m O b j e c t K e y > < K e y > T a b l e s \ D a t o s 1 \ C o l u m n s \ R e s u l t a d o   F i s c a l   ( %   d e l   P I B ) < / K e y > < / D i a g r a m O b j e c t K e y > < D i a g r a m O b j e c t K e y > < K e y > T a b l e s \ D a t o s 1 \ C o l u m n s \ R e s u l t a d o   f i s c a l   a n u a l i z a d o   ( %   d e l   P I B ) < / K e y > < / D i a g r a m O b j e c t K e y > < D i a g r a m O b j e c t K e y > < K e y > T a b l e s \ D a t o s 1 \ C o l u m n s \ S S P P   f i n a n c i a d o s   c o n   I n g r e s o s   T r i b u t a r i o s < / K e y > < / D i a g r a m O b j e c t K e y > < D i a g r a m O b j e c t K e y > < K e y > T a b l e s \ D a t o s 1 \ C o l u m n s \ B i n a c i o n a l e s < / K e y > < / D i a g r a m O b j e c t K e y > < D i a g r a m O b j e c t K e y > < K e y > T a b l e s \ D a t o s 1 \ C o l u m n s \ R e s u l t a d o   f i s c a l   p r i m a r i o < / K e y > < / D i a g r a m O b j e c t K e y > < D i a g r a m O b j e c t K e y > < K e y > T a b l e s \ D a t o s 1 \ C o l u m n s \ R e s u l t a d o   f i s c a l   p r i m a r i o   ( %   d e l   P I B ) < / K e y > < / D i a g r a m O b j e c t K e y > < D i a g r a m O b j e c t K e y > < K e y > T a b l e s \ D a t o s 1 \ C o l u m n s \ I n g r e s o   T o t a l   R e c a u d a d o   d e f l a c t a d o < / K e y > < / D i a g r a m O b j e c t K e y > < D i a g r a m O b j e c t K e y > < K e y > T a b l e s \ D a t o s 1 \ C o l u m n s \ I n g r e s o s   T r i b u t a r i o s   d e f l a c t a d o s < / K e y > < / D i a g r a m O b j e c t K e y > < D i a g r a m O b j e c t K e y > < K e y > T a b l e s \ D a t o s 1 \ C o l u m n s \ G a s t o   T o t a l   O b l i g a d o   d e f l a c t a d o < / K e y > < / D i a g r a m O b j e c t K e y > < D i a g r a m O b j e c t K e y > < K e y > T a b l e s \ D a t o s 1 \ C o l u m n s \ G a s t o   +   I n v e r s i � n   R e a l   d e f l a c t a d o < / K e y > < / D i a g r a m O b j e c t K e y > < D i a g r a m O b j e c t K e y > < K e y > T a b l e s \ D a t o s 1 \ C o l u m n s \ R e m u n e r a c i � n   E m p l e a d o s   d e f l a c t a d o < / K e y > < / D i a g r a m O b j e c t K e y > < D i a g r a m O b j e c t K e y > < K e y > T a b l e s \ D a t o s 1 \ C o l u m n s \ I n t e r e s e s   d e f l a c t a d o s < / K e y > < / D i a g r a m O b j e c t K e y > < D i a g r a m O b j e c t K e y > < K e y > T a b l e s \ D a t o s 1 \ C o l u m n s \ A d q u i s i c i � n   N e t a   d e   A c t i v o s   n o   F i n a n c i e r o s   d e f l a c t a d o s < / K e y > < / D i a g r a m O b j e c t K e y > < D i a g r a m O b j e c t K e y > < K e y > T a b l e s \ D a t o s 1 \ C o l u m n s \ G a s t o   C o r r i e n t e   P r i m a r i o   d e f l a c t a d o < / K e y > < / D i a g r a m O b j e c t K e y > < D i a g r a m O b j e c t K e y > < K e y > T a b l e s \ D a t o s 1 \ C o l u m n s \ P r � s t a m o   d e   E n d e u d a m i e n t o   N e t o   d e f l a c t a d o < / K e y > < / D i a g r a m O b j e c t K e y > < D i a g r a m O b j e c t K e y > < K e y > T a b l e s \ D a t o s 1 \ C o l u m n s \ %   V a r   r e a l   I n g r e s o   T o t a l   R e c a u d a d o < / K e y > < / D i a g r a m O b j e c t K e y > < D i a g r a m O b j e c t K e y > < K e y > T a b l e s \ D a t o s 1 \ C o l u m n s \ %   V a r   r e a l   I n g r e s o s   T r i b u t a r i o s   d e f l a c t a d o s < / K e y > < / D i a g r a m O b j e c t K e y > < D i a g r a m O b j e c t K e y > < K e y > T a b l e s \ D a t o s 1 \ C o l u m n s \ %   V a r   r e a l   G a s t o   T o t a l   O b l i g a d o < / K e y > < / D i a g r a m O b j e c t K e y > < D i a g r a m O b j e c t K e y > < K e y > T a b l e s \ D a t o s 1 \ C o l u m n s \ %   V a r   r e a l   G a s t o   +   I n v e r s i � n   R e a l   d e f l a c t a d o < / K e y > < / D i a g r a m O b j e c t K e y > < D i a g r a m O b j e c t K e y > < K e y > T a b l e s \ D a t o s 1 \ C o l u m n s \ & a m p ;   V a r   r e a l   R e m u n e r a c i � n   E m p l e a d o s < / K e y > < / D i a g r a m O b j e c t K e y > < D i a g r a m O b j e c t K e y > < K e y > T a b l e s \ D a t o s 1 \ C o l u m n s \ %   V a r   r e a l   I n t e r e s e s < / K e y > < / D i a g r a m O b j e c t K e y > < D i a g r a m O b j e c t K e y > < K e y > T a b l e s \ D a t o s 1 \ C o l u m n s \ %   V a r   r e a l   A d q u i s i c i � n   N e t a   d e   A c t i v o s   n o   F i n a n c i e r o s < / K e y > < / D i a g r a m O b j e c t K e y > < D i a g r a m O b j e c t K e y > < K e y > T a b l e s \ D a t o s 1 \ C o l u m n s \ %   V a r   r e a l   G a s t o   C o r r i e n t e   P r i m a r i o < / K e y > < / D i a g r a m O b j e c t K e y > < D i a g r a m O b j e c t K e y > < K e y > T a b l e s \ D a t o s 1 \ C o l u m n s \ %   V a r   r e a l   P r � s t a m o   d e   E n d e u d a m i e n t o   N e t o < / K e y > < / D i a g r a m O b j e c t K e y > < D i a g r a m O b j e c t K e y > < K e y > T a b l e s \ D a t o s 1 \ M e a s u r e s \ I n g r e s o   t o t a l < / K e y > < / D i a g r a m O b j e c t K e y > < D i a g r a m O b j e c t K e y > < K e y > T a b l e s \ D a t o s 1 \ M e a s u r e s \ I n g r e s o   p e r i o d o   a n t e r i o r < / K e y > < / D i a g r a m O b j e c t K e y > < D i a g r a m O b j e c t K e y > < K e y > T a b l e s \ D a t o s 1 \ M e a s u r e s \ R e s t o < / K e y > < / D i a g r a m O b j e c t K e y > < D i a g r a m O b j e c t K e y > < K e y > T a b l e s \ D a t o s 1 \ M e a s u r e s \ S S P P / I n g r e s o s   T r i b u a r i o s < / K e y > < / D i a g r a m O b j e c t K e y > < D i a g r a m O b j e c t K e y > < K e y > T a b l e s \ D a t o s 1 \ M e a s u r e s \ %   V a r   i n g r e s o   t o t a l < / K e y > < / D i a g r a m O b j e c t K e y > < D i a g r a m O b j e c t K e y > < K e y > T a b l e s \ D a t o s 1 \ M e a s u r e s \ S u m a   d e   I n g r e s o   T o t a l   ( R e c a u d a d o ) < / K e y > < / D i a g r a m O b j e c t K e y > < D i a g r a m O b j e c t K e y > < K e y > T a b l e s \ D a t o s 1 \ S u m a   d e   I n g r e s o   T o t a l   ( R e c a u d a d o ) \ A d d i t i o n a l   I n f o \ M e d i d a   i m p l � c i t a < / K e y > < / D i a g r a m O b j e c t K e y > < D i a g r a m O b j e c t K e y > < K e y > T a b l e s \ D a t o s 1 \ M e a s u r e s \ S u m a   d e   I n g r e s o s   T r i b u t a r i o s < / K e y > < / D i a g r a m O b j e c t K e y > < D i a g r a m O b j e c t K e y > < K e y > T a b l e s \ D a t o s 1 \ S u m a   d e   I n g r e s o s   T r i b u t a r i o s \ A d d i t i o n a l   I n f o \ M e d i d a   i m p l � c i t a < / K e y > < / D i a g r a m O b j e c t K e y > < D i a g r a m O b j e c t K e y > < K e y > T a b l e s \ D a t o s 1 \ M e a s u r e s \ S u m a   d e   B i n a c i o n a l e s < / K e y > < / D i a g r a m O b j e c t K e y > < D i a g r a m O b j e c t K e y > < K e y > T a b l e s \ D a t o s 1 \ S u m a   d e   B i n a c i o n a l e s \ A d d i t i o n a l   I n f o \ M e d i d a   i m p l � c i t a < / K e y > < / D i a g r a m O b j e c t K e y > < D i a g r a m O b j e c t K e y > < K e y > T a b l e s \ D a t o s 1 \ M e a s u r e s \ S u m a   d e   P r e s i � n   T r i b u t a r i a < / K e y > < / D i a g r a m O b j e c t K e y > < D i a g r a m O b j e c t K e y > < K e y > T a b l e s \ D a t o s 1 \ S u m a   d e   P r e s i � n   T r i b u t a r i a \ A d d i t i o n a l   I n f o \ M e d i d a   i m p l � c i t a < / K e y > < / D i a g r a m O b j e c t K e y > < D i a g r a m O b j e c t K e y > < K e y > T a b l e s \ D a t o s 1 \ M e a s u r e s \ S u m a   d e   S E T < / K e y > < / D i a g r a m O b j e c t K e y > < D i a g r a m O b j e c t K e y > < K e y > T a b l e s \ D a t o s 1 \ S u m a   d e   S E T \ A d d i t i o n a l   I n f o \ M e d i d a   i m p l � c i t a < / K e y > < / D i a g r a m O b j e c t K e y > < D i a g r a m O b j e c t K e y > < K e y > T a b l e s \ D a t o s 1 \ M e a s u r e s \ S u m a   d e   D N A < / K e y > < / D i a g r a m O b j e c t K e y > < D i a g r a m O b j e c t K e y > < K e y > T a b l e s \ D a t o s 1 \ S u m a   d e   D N A \ A d d i t i o n a l   I n f o \ M e d i d a   i m p l � c i t a < / K e y > < / D i a g r a m O b j e c t K e y > < D i a g r a m O b j e c t K e y > < K e y > T a b l e s \ D a t o s 1 \ M e a s u r e s \ S u m a   d e   %   V a r .   A n u a l i z a d o   S E T < / K e y > < / D i a g r a m O b j e c t K e y > < D i a g r a m O b j e c t K e y > < K e y > T a b l e s \ D a t o s 1 \ S u m a   d e   %   V a r .   A n u a l i z a d o   S E T \ A d d i t i o n a l   I n f o \ M e d i d a   i m p l � c i t a < / K e y > < / D i a g r a m O b j e c t K e y > < D i a g r a m O b j e c t K e y > < K e y > T a b l e s \ D a t o s 1 \ M e a s u r e s \ S u m a   d e   %   V a r .   A n u a l i z a d o   D N A < / K e y > < / D i a g r a m O b j e c t K e y > < D i a g r a m O b j e c t K e y > < K e y > T a b l e s \ D a t o s 1 \ S u m a   d e   %   V a r .   A n u a l i z a d o   D N A \ A d d i t i o n a l   I n f o \ M e d i d a   i m p l � c i t a < / K e y > < / D i a g r a m O b j e c t K e y > < D i a g r a m O b j e c t K e y > < K e y > T a b l e s \ D a t o s 1 \ M e a s u r e s \ S u m a   d e   I t a i p �   ( m i l l o n e s   d e   U S $ ) < / K e y > < / D i a g r a m O b j e c t K e y > < D i a g r a m O b j e c t K e y > < K e y > T a b l e s \ D a t o s 1 \ S u m a   d e   I t a i p �   ( m i l l o n e s   d e   U S $ ) \ A d d i t i o n a l   I n f o \ M e d i d a   i m p l � c i t a < / K e y > < / D i a g r a m O b j e c t K e y > < D i a g r a m O b j e c t K e y > < K e y > T a b l e s \ D a t o s 1 \ M e a s u r e s \ S u m a   d e   Y a c y r e t �   ( e n   m i l l o n e s   d e   U S $ ) < / K e y > < / D i a g r a m O b j e c t K e y > < D i a g r a m O b j e c t K e y > < K e y > T a b l e s \ D a t o s 1 \ S u m a   d e   Y a c y r e t �   ( e n   m i l l o n e s   d e   U S $ ) \ A d d i t i o n a l   I n f o \ M e d i d a   i m p l � c i t a < / K e y > < / D i a g r a m O b j e c t K e y > < D i a g r a m O b j e c t K e y > < K e y > T a b l e s \ D a t o s 1 \ M e a s u r e s \ S u m a   d e   G a s t o   T o t a l   ( O b l i g a d o ) < / K e y > < / D i a g r a m O b j e c t K e y > < D i a g r a m O b j e c t K e y > < K e y > T a b l e s \ D a t o s 1 \ S u m a   d e   G a s t o   T o t a l   ( O b l i g a d o ) \ A d d i t i o n a l   I n f o \ M e d i d a   i m p l � c i t a < / K e y > < / D i a g r a m O b j e c t K e y > < D i a g r a m O b j e c t K e y > < K e y > T a b l e s \ D a t o s 1 \ M e a s u r e s \ S u m a   d e   R e m u n e r a c i � n   a   l o s   E m p l e a d o s < / K e y > < / D i a g r a m O b j e c t K e y > < D i a g r a m O b j e c t K e y > < K e y > T a b l e s \ D a t o s 1 \ S u m a   d e   R e m u n e r a c i � n   a   l o s   E m p l e a d o s \ A d d i t i o n a l   I n f o \ M e d i d a   i m p l � c i t a < / K e y > < / D i a g r a m O b j e c t K e y > < D i a g r a m O b j e c t K e y > < K e y > T a b l e s \ D a t o s 1 \ M e a s u r e s \ S u m a   d e   U s o   d e   B i e n e s   y   S e r v i c i o s < / K e y > < / D i a g r a m O b j e c t K e y > < D i a g r a m O b j e c t K e y > < K e y > T a b l e s \ D a t o s 1 \ S u m a   d e   U s o   d e   B i e n e s   y   S e r v i c i o s \ A d d i t i o n a l   I n f o \ M e d i d a   i m p l � c i t a < / K e y > < / D i a g r a m O b j e c t K e y > < D i a g r a m O b j e c t K e y > < K e y > T a b l e s \ D a t o s 1 \ M e a s u r e s \ S u m a   d e   I n t e r e s e s < / K e y > < / D i a g r a m O b j e c t K e y > < D i a g r a m O b j e c t K e y > < K e y > T a b l e s \ D a t o s 1 \ S u m a   d e   I n t e r e s e s \ A d d i t i o n a l   I n f o \ M e d i d a   i m p l � c i t a < / K e y > < / D i a g r a m O b j e c t K e y > < D i a g r a m O b j e c t K e y > < K e y > T a b l e s \ D a t o s 1 \ M e a s u r e s \ S u m a   d e   D o n a c i o n e s   ( G a s t o ) < / K e y > < / D i a g r a m O b j e c t K e y > < D i a g r a m O b j e c t K e y > < K e y > T a b l e s \ D a t o s 1 \ S u m a   d e   D o n a c i o n e s   ( G a s t o ) \ A d d i t i o n a l   I n f o \ M e d i d a   i m p l � c i t a < / K e y > < / D i a g r a m O b j e c t K e y > < D i a g r a m O b j e c t K e y > < K e y > T a b l e s \ D a t o s 1 \ M e a s u r e s \ S u m a   d e   P r e s t a c i o n e s   S o c i a l e s < / K e y > < / D i a g r a m O b j e c t K e y > < D i a g r a m O b j e c t K e y > < K e y > T a b l e s \ D a t o s 1 \ S u m a   d e   P r e s t a c i o n e s   S o c i a l e s \ A d d i t i o n a l   I n f o \ M e d i d a   i m p l � c i t a < / K e y > < / D i a g r a m O b j e c t K e y > < D i a g r a m O b j e c t K e y > < K e y > T a b l e s \ D a t o s 1 \ M e a s u r e s \ S u m a   d e   O t r o s   G a s t o s < / K e y > < / D i a g r a m O b j e c t K e y > < D i a g r a m O b j e c t K e y > < K e y > T a b l e s \ D a t o s 1 \ S u m a   d e   O t r o s   G a s t o s \ A d d i t i o n a l   I n f o \ M e d i d a   i m p l � c i t a < / K e y > < / D i a g r a m O b j e c t K e y > < D i a g r a m O b j e c t K e y > < K e y > T a b l e s \ D a t o s 1 \ M e a s u r e s \ S u m a   d e   R O N   ( %   d e l   P I B ) < / K e y > < / D i a g r a m O b j e c t K e y > < D i a g r a m O b j e c t K e y > < K e y > T a b l e s \ D a t o s 1 \ S u m a   d e   R O N   ( %   d e l   P I B ) \ A d d i t i o n a l   I n f o \ M e d i d a   i m p l � c i t a < / K e y > < / D i a g r a m O b j e c t K e y > < D i a g r a m O b j e c t K e y > < K e y > T a b l e s \ D a t o s 1 \ M e a s u r e s \ S u m a   d e   M O P C   ( m m   U S $ ) < / K e y > < / D i a g r a m O b j e c t K e y > < D i a g r a m O b j e c t K e y > < K e y > T a b l e s \ D a t o s 1 \ S u m a   d e   M O P C   ( m m   U S $ ) \ A d d i t i o n a l   I n f o \ M e d i d a   i m p l � c i t a < / K e y > < / D i a g r a m O b j e c t K e y > < D i a g r a m O b j e c t K e y > < K e y > T a b l e s \ D a t o s 1 \ M e a s u r e s \ S u m a   d e   O t r a s   e n t i d a d e s   ( m m   U S $ ) < / K e y > < / D i a g r a m O b j e c t K e y > < D i a g r a m O b j e c t K e y > < K e y > T a b l e s \ D a t o s 1 \ S u m a   d e   O t r a s   e n t i d a d e s   ( m m   U S $ ) \ A d d i t i o n a l   I n f o \ M e d i d a   i m p l � c i t a < / K e y > < / D i a g r a m O b j e c t K e y > < D i a g r a m O b j e c t K e y > < K e y > T a b l e s \ D a t o s 1 \ M e a s u r e s \ S u m a   d e   A N A N F   ( m m   U S $ ) < / K e y > < / D i a g r a m O b j e c t K e y > < D i a g r a m O b j e c t K e y > < K e y > T a b l e s \ D a t o s 1 \ S u m a   d e   A N A N F   ( m m   U S $ ) \ A d d i t i o n a l   I n f o \ M e d i d a   i m p l � c i t a < / K e y > < / D i a g r a m O b j e c t K e y > < D i a g r a m O b j e c t K e y > < K e y > T a b l e s \ D a t o s 1 \ M e a s u r e s \ S u m a   d e   R e s u l t a d o   F i s c a l   ( %   d e l   P I B ) < / K e y > < / D i a g r a m O b j e c t K e y > < D i a g r a m O b j e c t K e y > < K e y > T a b l e s \ D a t o s 1 \ S u m a   d e   R e s u l t a d o   F i s c a l   ( %   d e l   P I B ) \ A d d i t i o n a l   I n f o \ M e d i d a   i m p l � c i t a < / K e y > < / D i a g r a m O b j e c t K e y > < D i a g r a m O b j e c t K e y > < K e y > T a b l e s \ D a t o s 1 \ M e a s u r e s \ S u m a   d e   S S P P   f i n a n c i a d o s   c o n   I n g r e s o s   T r i b u t a r i o s < / K e y > < / D i a g r a m O b j e c t K e y > < D i a g r a m O b j e c t K e y > < K e y > T a b l e s \ D a t o s 1 \ S u m a   d e   S S P P   f i n a n c i a d o s   c o n   I n g r e s o s   T r i b u t a r i o s \ A d d i t i o n a l   I n f o \ M e d i d a   i m p l � c i t a < / K e y > < / D i a g r a m O b j e c t K e y > < D i a g r a m O b j e c t K e y > < K e y > T a b l e s \ D a t o s 1 \ M e a s u r e s \ S u m a   d e   R e s u l t a d o   f i s c a l   p r i m a r i o   ( %   d e l   P I B ) < / K e y > < / D i a g r a m O b j e c t K e y > < D i a g r a m O b j e c t K e y > < K e y > T a b l e s \ D a t o s 1 \ S u m a   d e   R e s u l t a d o   f i s c a l   p r i m a r i o   ( %   d e l   P I B ) \ A d d i t i o n a l   I n f o \ M e d i d a   i m p l � c i t a < / K e y > < / D i a g r a m O b j e c t K e y > < D i a g r a m O b j e c t K e y > < K e y > T a b l e s \ D a t o s 1 \ M e a s u r e s \ S u m a   d e   R O N   a n u a l i z a d o   ( %   d e l   P I B ) < / K e y > < / D i a g r a m O b j e c t K e y > < D i a g r a m O b j e c t K e y > < K e y > T a b l e s \ D a t o s 1 \ S u m a   d e   R O N   a n u a l i z a d o   ( %   d e l   P I B ) \ A d d i t i o n a l   I n f o \ M e d i d a   i m p l � c i t a < / K e y > < / D i a g r a m O b j e c t K e y > < D i a g r a m O b j e c t K e y > < K e y > T a b l e s \ D a t o s 1 \ M e a s u r e s \ S u m a   d e   A N A N F   a n u a l i z a d o   ( %   d e l   P I B ) < / K e y > < / D i a g r a m O b j e c t K e y > < D i a g r a m O b j e c t K e y > < K e y > T a b l e s \ D a t o s 1 \ S u m a   d e   A N A N F   a n u a l i z a d o   ( %   d e l   P I B ) \ A d d i t i o n a l   I n f o \ M e d i d a   i m p l � c i t a < / K e y > < / D i a g r a m O b j e c t K e y > < D i a g r a m O b j e c t K e y > < K e y > T a b l e s \ D a t o s 1 \ M e a s u r e s \ S u m a   d e   R e s u l t a d o   f i s c a l   a n u a l i z a d o   ( %   d e l   P I B ) < / K e y > < / D i a g r a m O b j e c t K e y > < D i a g r a m O b j e c t K e y > < K e y > T a b l e s \ D a t o s 1 \ S u m a   d e   R e s u l t a d o   f i s c a l   a n u a l i z a d o   ( %   d e l   P I B ) \ A d d i t i o n a l   I n f o \ M e d i d a   i m p l � c i t a < / K e y > < / D i a g r a m O b j e c t K e y > < D i a g r a m O b j e c t K e y > < K e y > T a b l e s \ D a t o s 1 \ M e a s u r e s \ S u m a   d e   A N A N F   ( %   d e l   P I B ) < / K e y > < / D i a g r a m O b j e c t K e y > < D i a g r a m O b j e c t K e y > < K e y > T a b l e s \ D a t o s 1 \ S u m a   d e   A N A N F   ( %   d e l   P I B ) \ A d d i t i o n a l   I n f o \ M e d i d a   i m p l � c i t a < / K e y > < / D i a g r a m O b j e c t K e y > < D i a g r a m O b j e c t K e y > < K e y > T a b l e s \ D a t o s 1 \ M e a s u r e s \ S u m a   d e   I T   S u m a   1 2   m e s e s < / K e y > < / D i a g r a m O b j e c t K e y > < D i a g r a m O b j e c t K e y > < K e y > T a b l e s \ D a t o s 1 \ S u m a   d e   I T   S u m a   1 2   m e s e s \ A d d i t i o n a l   I n f o \ M e d i d a   i m p l � c i t a < / K e y > < / D i a g r a m O b j e c t K e y > < D i a g r a m O b j e c t K e y > < K e y > T a b l e s \ C a l e n d a r i o < / K e y > < / D i a g r a m O b j e c t K e y > < D i a g r a m O b j e c t K e y > < K e y > T a b l e s \ C a l e n d a r i o \ C o l u m n s \ D a t e < / K e y > < / D i a g r a m O b j e c t K e y > < D i a g r a m O b j e c t K e y > < K e y > T a b l e s \ C a l e n d a r i o \ C o l u m n s \ A � o < / K e y > < / D i a g r a m O b j e c t K e y > < D i a g r a m O b j e c t K e y > < K e y > T a b l e s \ C a l e n d a r i o \ C o l u m n s \ N � m e r o   d e   m e s < / K e y > < / D i a g r a m O b j e c t K e y > < D i a g r a m O b j e c t K e y > < K e y > T a b l e s \ C a l e n d a r i o \ C o l u m n s \ M e s < / K e y > < / D i a g r a m O b j e c t K e y > < D i a g r a m O b j e c t K e y > < K e y > T a b l e s \ C a l e n d a r i o \ C o l u m n s \ M M M - A A A A < / K e y > < / D i a g r a m O b j e c t K e y > < D i a g r a m O b j e c t K e y > < K e y > T a b l e s \ C a l e n d a r i o \ C o l u m n s \ N � m e r o   d e   d � a   d e   l a   s e m a n a < / K e y > < / D i a g r a m O b j e c t K e y > < D i a g r a m O b j e c t K e y > < K e y > T a b l e s \ C a l e n d a r i o \ C o l u m n s \ D � a   d e   l a   s e m a n a < / K e y > < / D i a g r a m O b j e c t K e y > < D i a g r a m O b j e c t K e y > < K e y > T a b l e s \ C a l e n d a r i o \ H i e r a r c h i e s \ J e r a r q u � a   d e   f e c h a s < / K e y > < / D i a g r a m O b j e c t K e y > < D i a g r a m O b j e c t K e y > < K e y > T a b l e s \ C a l e n d a r i o \ H i e r a r c h i e s \ J e r a r q u � a   d e   f e c h a s \ L e v e l s \ A � o < / K e y > < / D i a g r a m O b j e c t K e y > < D i a g r a m O b j e c t K e y > < K e y > T a b l e s \ C a l e n d a r i o \ H i e r a r c h i e s \ J e r a r q u � a   d e   f e c h a s \ L e v e l s \ M e s < / K e y > < / D i a g r a m O b j e c t K e y > < D i a g r a m O b j e c t K e y > < K e y > T a b l e s \ C a l e n d a r i o \ H i e r a r c h i e s \ J e r a r q u � a   d e   f e c h a s \ L e v e l s \ D a t e C o l u m n < / K e y > < / D i a g r a m O b j e c t K e y > < D i a g r a m O b j e c t K e y > < K e y > T a b l e s \ M e s e s < / K e y > < / D i a g r a m O b j e c t K e y > < D i a g r a m O b j e c t K e y > < K e y > T a b l e s \ T a b l a 2 \ C o l u m n s \ N r o . < / K e y > < / D i a g r a m O b j e c t K e y > < D i a g r a m O b j e c t K e y > < K e y > T a b l e s \ T a b l a 2 \ C o l u m n s \ M e s < / K e y > < / D i a g r a m O b j e c t K e y > < D i a g r a m O b j e c t K e y > < K e y > R e l a t i o n s h i p s \ & l t ; T a b l e s \ D a t o s 1 \ C o l u m n s \ P e r i o d o & g t ; - & l t ; T a b l e s \ C a l e n d a r i o \ C o l u m n s \ D a t e & g t ; < / K e y > < / D i a g r a m O b j e c t K e y > < D i a g r a m O b j e c t K e y > < K e y > R e l a t i o n s h i p s \ & l t ; T a b l e s \ D a t o s 1 \ C o l u m n s \ P e r i o d o & g t ; - & l t ; T a b l e s \ C a l e n d a r i o \ C o l u m n s \ D a t e & g t ; \ F K < / K e y > < / D i a g r a m O b j e c t K e y > < D i a g r a m O b j e c t K e y > < K e y > R e l a t i o n s h i p s \ & l t ; T a b l e s \ D a t o s 1 \ C o l u m n s \ P e r i o d o & g t ; - & l t ; T a b l e s \ C a l e n d a r i o \ C o l u m n s \ D a t e & g t ; \ P K < / K e y > < / D i a g r a m O b j e c t K e y > < D i a g r a m O b j e c t K e y > < K e y > R e l a t i o n s h i p s \ & l t ; T a b l e s \ D a t o s 1 \ C o l u m n s \ P e r i o d o & g t ; - & l t ; T a b l e s \ C a l e n d a r i o \ C o l u m n s \ D a t e & g t ; \ C r o s s F i l t e r < / K e y > < / D i a g r a m O b j e c t K e y > < D i a g r a m O b j e c t K e y > < K e y > R e l a t i o n s h i p s \ & l t ; T a b l e s \ C a l e n d a r i o \ C o l u m n s \ N � m e r o   d e   m e s & g t ; - & l t ; T a b l e s \ M e s e s \ C o l u m n s \ N r o . & g t ; < / K e y > < / D i a g r a m O b j e c t K e y > < D i a g r a m O b j e c t K e y > < K e y > R e l a t i o n s h i p s \ & l t ; T a b l e s \ C a l e n d a r i o \ C o l u m n s \ N � m e r o   d e   m e s & g t ; - & l t ; T a b l e s \ M e s e s \ C o l u m n s \ N r o . & g t ; \ F K < / K e y > < / D i a g r a m O b j e c t K e y > < D i a g r a m O b j e c t K e y > < K e y > R e l a t i o n s h i p s \ & l t ; T a b l e s \ C a l e n d a r i o \ C o l u m n s \ N � m e r o   d e   m e s & g t ; - & l t ; T a b l e s \ M e s e s \ C o l u m n s \ N r o . & g t ; \ P K < / K e y > < / D i a g r a m O b j e c t K e y > < D i a g r a m O b j e c t K e y > < K e y > R e l a t i o n s h i p s \ & l t ; T a b l e s \ C a l e n d a r i o \ C o l u m n s \ N � m e r o   d e   m e s & g t ; - & l t ; T a b l e s \ M e s e s \ C o l u m n s \ N r o . & g t ; \ C r o s s F i l t e r < / K e y > < / D i a g r a m O b j e c t K e y > < / A l l K e y s > < S e l e c t e d K e y s > < D i a g r a m O b j e c t K e y > < K e y > R e l a t i o n s h i p s \ & l t ; T a b l e s \ C a l e n d a r i o \ C o l u m n s \ N � m e r o   d e   m e s & g t ; - & l t ; T a b l e s \ M e s e s \ C o l u m n s \ N r o . & g t ; 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 C a l e n d a r i o 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 & l t ; T a b l e s \ C a l e n d a r i o \ H i e r a r c h i e s \ J e r a r q u � a   d e   f e c h a s & g t ; 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 C a l e n d a r i o 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 & l t ; T a b l e s \ C a l e n d a r i o \ H i e r a r c h i e s \ J e r a r q u � a   d e   f e c h a s & g t ; 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 T a g s \ T a b l e s \ & l t ; T a b l e s \ D a t o s 1 & g t ; 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 T a g s \ T a b l e s \ & l t ; T a b l e s \ C a l e n d a r i o & g t ; 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 T a g s \ H i e r a r c h i e s \ & l t ; T a b l e s \ C a l e n d a r i o \ H i e r a r c h i e s \ J e r a r q u � a   d e   f e c h a s & g t ; 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 T a g s \ T a b l e s \ & l t ; T a b l e s \ M e s e s & g t ; 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 T a b l e s \ D a t o s 1 < / K e y > < / a : K e y > < a : V a l u e   i : t y p e = " D i a g r a m D i s p l a y N o d e V i e w S t a t e " > < H e i g h t > 3 3 5 . 9 9 9 9 9 9 9 9 9 9 9 9 9 4 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 T a b l e s \ D a t o s 1 \ C o l u m n s \ O r d e n 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 T a b l e s \ D a t o s 1 \ C o l u m n s \ P e r i o d o 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 T a b l e s \ D a t o s 1 \ C o l u m n s \ M e s 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 T a b l e s \ D a t o s 1 \ C o l u m n s \ A � o 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 T a b l e s \ D a t o s 1 \ C o l u m n s \ P I B   n o m i n a l   ( m i l e s   d e   m i l l o n e s   d e   G . ) 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 T a b l e s \ D a t o s 1 \ C o l u m n s \ T i p o   d e   c a m b i o   G s . / U S $ 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 T a b l e s \ D a t o s 1 \ C o l u m n s \ I n g r e s o   T o t a l   ( R e c a u d a d o ) 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 T a b l e s \ D a t o s 1 \ C o l u m n s \ I n g r e s o   T o t a l   ( %   d e l   P I B ) 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 T a b l e s \ D a t o s 1 \ C o l u m n s \ I T   a c u m u l a d o   p o r   a � o 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 T a b l e s \ D a t o s 1 \ C o l u m n s \ I T   S u m a   1 2   m e s e s 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  a c u m   I n g r e s o   t o t a l 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  i n t e r a n u a l 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  s u m a   1 2   m e s e s 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 T a b l e s \ D a t o s 1 \ C o l u m n s \ I n g r e s o s   T r i b u t a r i o s 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 T a b l e s \ D a t o s 1 \ C o l u m n s \ P r e s i � n   T r i b u t a r i a 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 T a b l e s \ D a t o s 1 \ C o l u m n s \ T r i b u t a r i o s   A c u m .   P o r   a � o 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 T a b l e s \ D a t o s 1 \ C o l u m n s \ T r i b u t a r i o s   s u m a   1 2   m e s e s 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 V a r .   I n t e r a n u a l   T r i b u t a r i o s 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 V a r .   A c u m .   T r i b u t a r i o s 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 V a r .   S u m a   1 2 m   T r i b u t a r i o s 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 T a b l e s \ D a t o s 1 \ C o l u m n s \ S E T 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 T a b l e s \ D a t o s 1 \ C o l u m n s \ S E T   s u m a   1 2   m e s e s 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 V a r .   A n u a l i z a d o   S E T 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 T a b l e s \ D a t o s 1 \ C o l u m n s \ D N A 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 T a b l e s \ D a t o s 1 \ C o l u m n s \ D N A   s u m a   1 2   m e s e s 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 V a r .   A n u a l i z a d o   D N A 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 T a b l e s \ D a t o s 1 \ C o l u m n s \ C o n t r i b u c i o n e s   S o c i a l e s 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 T a b l e s \ D a t o s 1 \ C o l u m n s \ C o n t r i b u c i o n e s   S o c i a l e s   ( %   d e l   P I B ) 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 T a b l e s \ D a t o s 1 \ C o l u m n s \ D o n a c i o n e s 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 T a b l e s \ D a t o s 1 \ C o l u m n s \ D o n a c i o n e s   ( %   d e l   P I B ) 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 T a b l e s \ D a t o s 1 \ C o l u m n s \ D e   G o b i e r n o s   E x t r a n j e r o s 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 T a b l e s \ D a t o s 1 \ C o l u m n s \ D e   O r g a n i s m o s   I n t e r n a c i o n a l e s 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 T a b l e s \ D a t o s 1 \ C o l u m n s \ D e   o t r a s   u n i d a d e s   d e   G o b i e r n o   G e n e r a l 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 T a b l e s \ D a t o s 1 \ C o l u m n s \ O t r o s   I n g r e s o s 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 T a b l e s \ D a t o s 1 \ C o l u m n s \ O t r o s   i n g r e s o s   ( m i l l o n e s   d e   U S $ ) 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 T a b l e s \ D a t o s 1 \ C o l u m n s \ I t a i p � 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 T a b l e s \ D a t o s 1 \ C o l u m n s \ I t a i p �   ( m i l l o n e s   d e   U S $ ) 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 T a b l e s \ D a t o s 1 \ C o l u m n s \ I t a i p �   a c u m u l a d o   p o r   a � o   ( m i l l o n e s   d e   U S $ ) 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 T a b l e s \ D a t o s 1 \ C o l u m n s \ Y a c y r e t � 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 T a b l e s \ D a t o s 1 \ C o l u m n s \ Y a c y r e t �   ( e n   m i l l o n e s   d e   U S $ ) 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 T a b l e s \ D a t o s 1 \ C o l u m n s \ Y a c y r e t �   a c u m u l a d o   p o r   a � o   ( m i l l o n e s   d e   U S $ ) 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 T a b l e s \ D a t o s 1 \ C o l u m n s \ O t r o s   I n g r . 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 T a b l e s \ D a t o s 1 \ C o l u m n s \ G a s t o   T o t a l   ( O b l i g a d o ) 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 T a b l e s \ D a t o s 1 \ C o l u m n s \ G a s t o   T o t a l   ( %   d e l   P I B ) 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 T a b l e s \ D a t o s 1 \ C o l u m n s \ G a s t o   t o t a l   a c u m u l a d o   p o r   a � o 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 T a b l e s \ D a t o s 1 \ C o l u m n s \ G a s t o   T o t a l   s u m a   1 2   m e s e s 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  i n t e r a n u a l   g a s t o   t o t a l 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  a c u m u l a d o   g a s t o   t o t a l 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 V a r .   A n u a l i z a d o   G T 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 T a b l e s \ D a t o s 1 \ C o l u m n s \ R e m u n e r a c i � n   a   l o s   E m p l e a d o s 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 T a b l e s \ D a t o s 1 \ C o l u m n s \ R e m u n .   A c u m .   P o r   a � o 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 T a b l e s \ D a t o s 1 \ C o l u m n s \ R e m u n .   S u m a   1 2   m e s e s 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 V a r .   I n t e r a n u a l   R e m u n . 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 V a r .   A c u m u l a d o   R e m u n . 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 V a r .   A n u a l i z a d o   R e m u n . 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 T a b l e s \ D a t o s 1 \ C o l u m n s \ S u e l d o s 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 T a b l e s \ D a t o s 1 \ C o l u m n s \ O t r a s   r e m u n e r a c i o n e s 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 T a b l e s \ D a t o s 1 \ C o l u m n s \ U s o   d e   B i e n e s   y   S e r v i c i o s 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 T a b l e s \ D a t o s 1 \ C o l u m n s \ S e r v i c i o s   n o   P e r s o n a l e s 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 T a b l e s \ D a t o s 1 \ C o l u m n s \ B i e n e s   d e   C o n s u m o 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 T a b l e s \ D a t o s 1 \ C o l u m n s \ C o m i s i o n e s 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 T a b l e s \ D a t o s 1 \ C o l u m n s \ O t r o s   U s o s   d e   B i e n e s   y   S e r v i c i o s 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 T a b l e s \ D a t o s 1 \ C o l u m n s \ I n t e r e s e s 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 T a b l e s \ D a t o s 1 \ C o l u m n s \ I n t e r e s e s   ( m i l l o n e s   d e   U S $ ) 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 T a b l e s \ D a t o s 1 \ C o l u m n s \ D o n a c i o n e s   ( G a s t o ) 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 T a b l e s \ D a t o s 1 \ C o l u m n s \ A   O r g a n i s m o s   I n t e r n a c i o n a l e s 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 T a b l e s \ D a t o s 1 \ C o l u m n s \ A   O t r a s   U n i d a d e s   d e   G o b i e r n o   G e n e r a l 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 T a b l e s \ D a t o s 1 \ C o l u m n s \ P r e s t a c i o n e s   S o c i a l e s 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 T a b l e s \ D a t o s 1 \ C o l u m n s \ O t r o s   G a s t o s 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 T a b l e s \ D a t o s 1 \ C o l u m n s \ R e s u l t a d o   O p e r a t i v o   N e t o 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 T a b l e s \ D a t o s 1 \ C o l u m n s \ R O N   a c u m u l a d o   p o r   a � o 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 T a b l e s \ D a t o s 1 \ C o l u m n s \ R O N   a c u m u l a d o   1 2   m e s e s 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  i n t e r a n u a l   R O N 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  a c u m u l a d o   R O N 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  a n u a l i z a d o 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 T a b l e s \ D a t o s 1 \ C o l u m n s \ R O N   ( %   d e l   P I B ) 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 T a b l e s \ D a t o s 1 \ C o l u m n s \ R O N   a n u a l i z a d o   ( %   d e l   P I B ) 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 T a b l e s \ D a t o s 1 \ C o l u m n s \ A d q u i s i c i � n   N e t a   d e   A c t i v o s   n o   F i n a n c i e r o s 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 T a b l e s \ D a t o s 1 \ C o l u m n s \ A N A N F   a c u m u l a d o   p o r   a � o 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 T a b l e s \ D a t o s 1 \ C o l u m n s \ A N A N F   a c u m u l a d o   1 2   m e s e s 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  i n t e r a n u a l   A N A N F 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  a c u m u l a d o   p o r   a � o   A N A N F 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  a n u a l i z a d o   A N A N F 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 T a b l e s \ D a t o s 1 \ C o l u m n s \ A N A N F   ( m m   U S $ ) 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 T a b l e s \ D a t o s 1 \ C o l u m n s \ A N A N F   ( %   d e l   P I B ) 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 T a b l e s \ D a t o s 1 \ C o l u m n s \ A N A N F   a c u m .   P o r   a � o   ( %   d e l   P I B ) 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 T a b l e s \ D a t o s 1 \ C o l u m n s \ A N A N F   a n u a l i z a d o   ( %   d e l   P I B ) 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 T a b l e s \ D a t o s 1 \ C o l u m n s \ M O P C 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 T a b l e s \ D a t o s 1 \ C o l u m n s \ M O P C   ( m m   U S $ ) 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 T a b l e s \ D a t o s 1 \ C o l u m n s \ O t r a s   e n t i d a d e s 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 T a b l e s \ D a t o s 1 \ C o l u m n s \ O t r a s   e n t i d a d e s   ( m m   U S $ ) 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 T a b l e s \ D a t o s 1 \ C o l u m n s \ R e s u l t a d o   F i s c a l   ( m i l e s   d e   m i l l o n e s   d e   G . ) 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 T a b l e s \ D a t o s 1 \ C o l u m n s \ R e s u l t a d o   F i s c a l   a c u m u l a d o   p o r   a � o 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 T a b l e s \ D a t o s 1 \ C o l u m n s \ R e s u l t a d o   f i s c a l   a n u a l i z a d o 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  i n t e r a n u a l   R e s u l t a d o   F i s c a l 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  a c u m u l a d o   R e s u l t a d o   F i s c a l 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  a n u a l i z a d o   R e s u l t a d o   F i s c a l 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 T a b l e s \ D a t o s 1 \ C o l u m n s \ R e s u l t a d o   F i s c a l   ( %   d e l   P I B ) 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 T a b l e s \ D a t o s 1 \ C o l u m n s \ R e s u l t a d o   f i s c a l   a n u a l i z a d o   ( %   d e l   P I B ) 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 T a b l e s \ D a t o s 1 \ C o l u m n s \ S S P P   f i n a n c i a d o s   c o n   I n g r e s o s   T r i b u t a r i o s 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 T a b l e s \ D a t o s 1 \ C o l u m n s \ B i n a c i o n a l e s 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 T a b l e s \ D a t o s 1 \ C o l u m n s \ R e s u l t a d o   f i s c a l   p r i m a r i o 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 T a b l e s \ D a t o s 1 \ C o l u m n s \ R e s u l t a d o   f i s c a l   p r i m a r i o   ( %   d e l   P I B ) 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 T a b l e s \ D a t o s 1 \ C o l u m n s \ I n g r e s o   T o t a l   R e c a u d a d o   d e f l a c t a d o 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 T a b l e s \ D a t o s 1 \ C o l u m n s \ I n g r e s o s   T r i b u t a r i o s   d e f l a c t a d o s 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 T a b l e s \ D a t o s 1 \ C o l u m n s \ G a s t o   T o t a l   O b l i g a d o   d e f l a c t a d o 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 T a b l e s \ D a t o s 1 \ C o l u m n s \ G a s t o   +   I n v e r s i � n   R e a l   d e f l a c t a d o 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 T a b l e s \ D a t o s 1 \ C o l u m n s \ R e m u n e r a c i � n   E m p l e a d o s   d e f l a c t a d o 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 T a b l e s \ D a t o s 1 \ C o l u m n s \ I n t e r e s e s   d e f l a c t a d o s 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 T a b l e s \ D a t o s 1 \ C o l u m n s \ A d q u i s i c i � n   N e t a   d e   A c t i v o s   n o   F i n a n c i e r o s   d e f l a c t a d o s 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 T a b l e s \ D a t o s 1 \ C o l u m n s \ G a s t o   C o r r i e n t e   P r i m a r i o   d e f l a c t a d o 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 T a b l e s \ D a t o s 1 \ C o l u m n s \ P r � s t a m o   d e   E n d e u d a m i e n t o   N e t o   d e f l a c t a d o 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  r e a l   I n g r e s o   T o t a l   R e c a u d a d o 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  r e a l   I n g r e s o s   T r i b u t a r i o s   d e f l a c t a d o s 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  r e a l   G a s t o   T o t a l   O b l i g a d o 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  r e a l   G a s t o   +   I n v e r s i � n   R e a l   d e f l a c t a d o 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 T a b l e s \ D a t o s 1 \ C o l u m n s \ & a m p ;   V a r   r e a l   R e m u n e r a c i � n   E m p l e a d o s 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  r e a l   I n t e r e s e s 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  r e a l   A d q u i s i c i � n   N e t a   d e   A c t i v o s   n o   F i n a n c i e r o s 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  r e a l   G a s t o   C o r r i e n t e   P r i m a r i o 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 T a b l e s \ D a t o s 1 \ C o l u m n s \ %   V a r   r e a l   P r � s t a m o   d e   E n d e u d a m i e n t o   N e t o 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 T a b l e s \ D a t o s 1 \ M e a s u r e s \ I n g r e s o   t o t a l 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 T a b l e s \ D a t o s 1 \ M e a s u r e s \ I n g r e s o   p e r i o d o   a n t e r i o r 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 T a b l e s \ D a t o s 1 \ M e a s u r e s \ R e s t o 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 T a b l e s \ D a t o s 1 \ M e a s u r e s \ S S P P / I n g r e s o s   T r i b u a r i o s 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 T a b l e s \ D a t o s 1 \ M e a s u r e s \ %   V a r   i n g r e s o   t o t a l 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 T a b l e s \ D a t o s 1 \ M e a s u r e s \ S u m a   d e   I n g r e s o   T o t a l   ( R e c a u d a d o ) 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 I n g r e s o   T o t a l   ( R e c a u d a d o ) \ A d d i t i o n a l 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 I n g r e s o s   T r i b u t a r i o s 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 I n g r e s o s   T r i b u t a r i o s \ A d d i t i o n a l 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 B i n a c i o n a l e s 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 B i n a c i o n a l e s \ A d d i t i o n a l 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 P r e s i � n   T r i b u t a r i a 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 P r e s i � n   T r i b u t a r i a \ A d d i t i o n a l 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 S E T 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 S E T \ A d d i t i o n a l 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 D N A 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 D N A \ A d d i t i o n a l 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 %   V a r .   A n u a l i z a d o   S E T 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 %   V a r .   A n u a l i z a d o   S E T \ A d d i t i o n a l 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 %   V a r .   A n u a l i z a d o   D N A 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 %   V a r .   A n u a l i z a d o   D N A \ A d d i t i o n a l 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 I t a i p �   ( m i l l o n e s   d e   U S $ ) 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 I t a i p �   ( m i l l o n e s   d e   U S $ ) \ A d d i t i o n a l 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 Y a c y r e t �   ( e n   m i l l o n e s   d e   U S $ ) 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 Y a c y r e t �   ( e n   m i l l o n e s   d e   U S $ ) \ A d d i t i o n a l 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 G a s t o   T o t a l   ( O b l i g a d o ) 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 G a s t o   T o t a l   ( O b l i g a d o ) \ A d d i t i o n a l 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 R e m u n e r a c i � n   a   l o s   E m p l e a d o s 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 R e m u n e r a c i � n   a   l o s   E m p l e a d o s \ A d d i t i o n a l 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 U s o   d e   B i e n e s   y   S e r v i c i o s 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 U s o   d e   B i e n e s   y   S e r v i c i o s \ A d d i t i o n a l 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 I n t e r e s e s 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 I n t e r e s e s \ A d d i t i o n a l 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 D o n a c i o n e s   ( G a s t o ) 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 D o n a c i o n e s   ( G a s t o ) \ A d d i t i o n a l 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 P r e s t a c i o n e s   S o c i a l e s 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 P r e s t a c i o n e s   S o c i a l e s \ A d d i t i o n a l 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 O t r o s   G a s t o s 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 O t r o s   G a s t o s \ A d d i t i o n a l 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 R O N   ( %   d e l   P I B ) 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 R O N   ( %   d e l   P I B ) \ A d d i t i o n a l 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 M O P C   ( m m   U S $ ) 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 M O P C   ( m m   U S $ ) \ A d d i t i o n a l 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 O t r a s   e n t i d a d e s   ( m m   U S $ ) 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 O t r a s   e n t i d a d e s   ( m m   U S $ ) \ A d d i t i o n a l 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 A N A N F   ( m m   U S $ ) 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 A N A N F   ( m m   U S $ ) \ A d d i t i o n a l 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 R e s u l t a d o   F i s c a l   ( %   d e l   P I B ) 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 R e s u l t a d o   F i s c a l   ( %   d e l   P I B ) \ A d d i t i o n a l 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 S S P P   f i n a n c i a d o s   c o n   I n g r e s o s   T r i b u t a r i o s 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 S S P P   f i n a n c i a d o s   c o n   I n g r e s o s   T r i b u t a r i o s \ A d d i t i o n a l 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 R e s u l t a d o   f i s c a l   p r i m a r i o   ( %   d e l   P I B ) 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 R e s u l t a d o   f i s c a l   p r i m a r i o   ( %   d e l   P I B ) \ A d d i t i o n a l 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 R O N   a n u a l i z a d o   ( %   d e l   P I B ) 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 R O N   a n u a l i z a d o   ( %   d e l   P I B ) \ A d d i t i o n a l 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 A N A N F   a n u a l i z a d o   ( %   d e l   P I B ) 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 A N A N F   a n u a l i z a d o   ( %   d e l   P I B ) \ A d d i t i o n a l 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 R e s u l t a d o   f i s c a l   a n u a l i z a d o   ( %   d e l   P I B ) 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 R e s u l t a d o   f i s c a l   a n u a l i z a d o   ( %   d e l   P I B ) \ A d d i t i o n a l 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 A N A N F   ( %   d e l   P I B ) 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 A N A N F   ( %   d e l   P I B ) \ A d d i t i o n a l 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 T a b l e s \ D a t o s 1 \ M e a s u r e s \ S u m a   d e   I T   S u m a   1 2   m e s e s 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 T a b l e s \ D a t o s 1 \ S u m a   d e   I T   S u m a   1 2   m e s e s \ A d d i t i o n a l 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 T a b l e s \ C a l e n d a r i o < / K e y > < / a : K e y > < a : V a l u e   i : t y p e = " D i a g r a m D i s p l a y N o d e V i e w S t a t e " > < H e i g h t > 3 2 7 . 6 < / H e i g h t > < I s E x p a n d e d > t r u e < / I s E x p a n d e d > < L a y e d O u t > t r u e < / L a y e d O u t > < L e f t > 3 2 9 . 9 0 3 8 1 0 5 6 7 6 6 5 8 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 T a b l e s \ C a l e n d a r i o \ C o l u m n s \ A � o 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 T a b l e s \ C a l e n d a r i o \ C o l u m n s \ N � m e r o   d e   m e s 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 T a b l e s \ C a l e n d a r i o \ C o l u m n s \ M e s 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 T a b l e s \ C a l e n d a r i o \ C o l u m n s \ M M M - A A A A 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 T a b l e s \ C a l e n d a r i o \ C o l u m n s \ N � m e r o   d e   d � a   d e   l a   s e m a n a 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 T a b l e s \ C a l e n d a r i o \ C o l u m n s \ D � a   d e   l a   s e m a n a 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 T a b l e s \ C a l e n d a r i o \ H i e r a r c h i e s \ J e r a r q u � a   d e   f e c h a s 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 T a b l e s \ C a l e n d a r i o \ H i e r a r c h i e s \ J e r a r q u � a   d e   f e c h a s \ L e v e l s \ A � o 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 T a b l e s \ C a l e n d a r i o \ H i e r a r c h i e s \ J e r a r q u � a   d e   f e c h a s \ L e v e l s \ M e s 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 T a b l e s \ C a l e n d a r i o \ H i e r a r c h i e s \ J e r a r q u � a   d e   f e c h a s \ L e v e l s \ D a t e C o l u m n 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 T a b l e s \ M e s e s 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 3 2 7 . 1 0 3 8 1 0 5 6 7 6 6 5 8 5 < / L e f t > < T a b I n d e x > 2 < / T a b I n d e x > < T o p > 3 6 8 . 6 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 T a b l e s \ T a b l a 2 \ C o l u m n s \ N r o . 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 T a b l e s \ T a b l a 2 \ C o l u m n s \ M e s 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 R e l a t i o n s h i p s \ & l t ; T a b l e s \ D a t o s 1 \ C o l u m n s \ P e r i o d o & g t ; - & l t ; T a b l e s \ C a l e n d a r i o \ C o l u m n s \ D a t e & g t ; < / K e y > < / a : K e y > < a : V a l u e   i : t y p e = " D i a g r a m D i s p l a y L i n k V i e w S t a t e " > < A u t o m a t i o n P r o p e r t y H e l p e r T e x t > E x t r e m o   1 :   ( 2 1 6 , 1 7 5 , 9 ) .   E x t r e m o   2 :   ( 3 1 3 , 9 0 3 8 1 0 5 6 7 6 6 6 , 1 5 5 , 9 ) 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 2 1 6 < / b : _ x > < b : _ y > 1 7 5 . 9 < / b : _ y > < / b : P o i n t > < b : P o i n t > < b : _ x > 2 6 2 . 9 5 1 9 0 5 5 < / b : _ x > < b : _ y > 1 7 5 . 9 < / b : _ y > < / b : P o i n t > < b : P o i n t > < b : _ x > 2 6 4 . 9 5 1 9 0 5 5 < / b : _ x > < b : _ y > 1 7 3 . 9 < / b : _ y > < / b : P o i n t > < b : P o i n t > < b : _ x > 2 6 4 . 9 5 1 9 0 5 5 < / b : _ x > < b : _ y > 1 5 7 . 9 < / b : _ y > < / b : P o i n t > < b : P o i n t > < b : _ x > 2 6 6 . 9 5 1 9 0 5 5 < / b : _ x > < b : _ y > 1 5 5 . 9 < / b : _ y > < / b : P o i n t > < b : P o i n t > < b : _ x > 3 1 3 . 9 0 3 8 1 0 5 6 7 6 6 5 8 < / b : _ x > < b : _ y > 1 5 5 . 9 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 R e l a t i o n s h i p s \ & l t ; T a b l e s \ D a t o s 1 \ C o l u m n s \ P e r i o d o & g t ; - & l t ; T a b l e s \ C a l e n d a r i o \ C o l u m n s \ D a t e & g t ; \ F K 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 1 6 7 . 9 < / b : _ y > < / L a b e l L o c a t i o n > < L o c a t i o n   x m l n s : b = " h t t p : / / s c h e m a s . d a t a c o n t r a c t . o r g / 2 0 0 4 / 0 7 / S y s t e m . W i n d o w s " > < b : _ x > 2 0 0 < / b : _ x > < b : _ y > 1 7 5 . 9 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 R e l a t i o n s h i p s \ & l t ; T a b l e s \ D a t o s 1 \ C o l u m n s \ P e r i o d o & g t ; - & l t ; T a b l e s \ C a l e n d a r i o \ C o l u m n s \ D a t e & g t ; \ P K 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 3 1 3 . 9 0 3 8 1 0 5 6 7 6 6 5 8 < / b : _ x > < b : _ y > 1 4 7 . 9 < / b : _ y > < / L a b e l L o c a t i o n > < L o c a t i o n   x m l n s : b = " h t t p : / / s c h e m a s . d a t a c o n t r a c t . o r g / 2 0 0 4 / 0 7 / S y s t e m . W i n d o w s " > < b : _ x > 3 2 9 . 9 0 3 8 1 0 5 6 7 6 6 5 8 < / b : _ x > < b : _ y > 1 5 5 . 9 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 R e l a t i o n s h i p s \ & l t ; T a b l e s \ D a t o s 1 \ C o l u m n s \ P e r i o d o & g t ; - & l t ; T a b l e s \ C a l e n d a r i o \ C o l u m n s \ D a t e & g t ; \ C r o s s F i l t e r 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 1 7 5 . 9 < / b : _ y > < / b : P o i n t > < b : P o i n t > < b : _ x > 2 6 2 . 9 5 1 9 0 5 5 < / b : _ x > < b : _ y > 1 7 5 . 9 < / b : _ y > < / b : P o i n t > < b : P o i n t > < b : _ x > 2 6 4 . 9 5 1 9 0 5 5 < / b : _ x > < b : _ y > 1 7 3 . 9 < / b : _ y > < / b : P o i n t > < b : P o i n t > < b : _ x > 2 6 4 . 9 5 1 9 0 5 5 < / b : _ x > < b : _ y > 1 5 7 . 9 < / b : _ y > < / b : P o i n t > < b : P o i n t > < b : _ x > 2 6 6 . 9 5 1 9 0 5 5 < / b : _ x > < b : _ y > 1 5 5 . 9 < / b : _ y > < / b : P o i n t > < b : P o i n t > < b : _ x > 3 1 3 . 9 0 3 8 1 0 5 6 7 6 6 5 8 < / b : _ x > < b : _ y > 1 5 5 . 9 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 R e l a t i o n s h i p s \ & l t ; T a b l e s \ C a l e n d a r i o \ C o l u m n s \ N � m e r o   d e   m e s & g t ; - & l t ; T a b l e s \ M e s e s \ C o l u m n s \ N r o . & g t ; < / K e y > < / a : K e y > < a : V a l u e   i : t y p e = " D i a g r a m D i s p l a y L i n k V i e w S t a t e " > < A u t o m a t i o n P r o p e r t y H e l p e r T e x t > E x t r e m o   1 :   ( 4 2 9 , 9 0 3 8 1 1 , 3 4 3 , 6 ) .   E x t r e m o   2 :   ( 4 2 7 , 1 0 3 8 1 1 , 3 5 2 , 6 ) 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 4 2 9 . 9 0 3 8 1 1 < / b : _ x > < b : _ y > 3 4 3 . 6 < / b : _ y > < / b : P o i n t > < b : P o i n t > < b : _ x > 4 2 9 . 9 0 3 8 1 1 < / b : _ x > < b : _ y > 3 4 6 . 1 < / b : _ y > < / b : P o i n t > < b : P o i n t > < b : _ x > 4 2 7 . 1 0 3 8 1 1 0 0 0 0 0 0 0 6 < / b : _ x > < b : _ y > 3 5 0 . 1 < / b : _ y > < / b : P o i n t > < b : P o i n t > < b : _ x > 4 2 7 . 1 0 3 8 1 1 0 0 0 0 0 0 0 6 < / b : _ x > < b : _ y > 3 5 2 . 6 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 R e l a t i o n s h i p s \ & l t ; T a b l e s \ C a l e n d a r i o \ C o l u m n s \ N � m e r o   d e   m e s & g t ; - & l t ; T a b l e s \ M e s e s \ C o l u m n s \ N r o . & g t ; \ F K 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 4 2 1 . 9 0 3 8 1 1 < / b : _ x > < b : _ y > 3 2 7 . 6 < / b : _ y > < / L a b e l L o c a t i o n > < L o c a t i o n   x m l n s : b = " h t t p : / / s c h e m a s . d a t a c o n t r a c t . o r g / 2 0 0 4 / 0 7 / S y s t e m . W i n d o w s " > < b : _ x > 4 2 9 . 9 0 3 8 1 1 < / b : _ x > < b : _ y > 3 2 7 . 6 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 R e l a t i o n s h i p s \ & l t ; T a b l e s \ C a l e n d a r i o \ C o l u m n s \ N � m e r o   d e   m e s & g t ; - & l t ; T a b l e s \ M e s e s \ C o l u m n s \ N r o . & g t ; \ P K 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 4 1 9 . 1 0 3 8 1 1 0 0 0 0 0 0 0 6 < / b : _ x > < b : _ y > 3 5 2 . 6 < / b : _ y > < / L a b e l L o c a t i o n > < L o c a t i o n   x m l n s : b = " h t t p : / / s c h e m a s . d a t a c o n t r a c t . o r g / 2 0 0 4 / 0 7 / S y s t e m . W i n d o w s " > < b : _ x > 4 2 7 . 1 0 3 8 1 1 0 0 0 0 0 0 0 6 < / b : _ x > < b : _ y > 3 6 8 . 6 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 R e l a t i o n s h i p s \ & l t ; T a b l e s \ C a l e n d a r i o \ C o l u m n s \ N � m e r o   d e   m e s & g t ; - & l t ; T a b l e s \ M e s e s \ C o l u m n s \ N r o . & g t ; \ C r o s s F i l t e r 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 4 2 9 . 9 0 3 8 1 1 < / b : _ x > < b : _ y > 3 4 3 . 6 < / b : _ y > < / b : P o i n t > < b : P o i n t > < b : _ x > 4 2 9 . 9 0 3 8 1 1 < / b : _ x > < b : _ y > 3 4 6 . 1 < / b : _ y > < / b : P o i n t > < b : P o i n t > < b : _ x > 4 2 7 . 1 0 3 8 1 1 0 0 0 0 0 0 0 6 < / b : _ x > < b : _ y > 3 5 0 . 1 < / b : _ y > < / b : P o i n t > < b : P o i n t > < b : _ x > 4 2 7 . 1 0 3 8 1 1 0 0 0 0 0 0 0 6 < / b : _ x > < b : _ y > 3 5 2 . 6 < / b : _ y > < / b : P o i n t > < / P o i n t s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 C a l e n d a r i o 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 C a l e n d a r i o 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 C o l u m n s \ A � o < / K e y > < / D i a g r a m O b j e c t K e y > < D i a g r a m O b j e c t K e y > < K e y > C o l u m n s \ N � m e r o   d e   m e s < / K e y > < / D i a g r a m O b j e c t K e y > < D i a g r a m O b j e c t K e y > < K e y > C o l u m n s \ M e s < / K e y > < / D i a g r a m O b j e c t K e y > < D i a g r a m O b j e c t K e y > < K e y > C o l u m n s \ M M M - A A A A < / K e y > < / D i a g r a m O b j e c t K e y > < D i a g r a m O b j e c t K e y > < K e y > C o l u m n s \ N � m e r o   d e   d � a   d e   l a   s e m a n a < / K e y > < / D i a g r a m O b j e c t K e y > < D i a g r a m O b j e c t K e y > < K e y > C o l u m n s \ D � a   d e   l a   s e m a n a 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 C o l u m n s \ N � m e r o   d e   m e s 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 C o l u m n s \ M e s 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 C o l u m n s \ M M M - A A A A 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 C o l u m n s \ N � m e r o   d e   d � a   d e   l a   s e m a n a 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 C o l u m n s \ D � a   d e   l a   s e m a n a 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 D a t o s 1 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 D a t o s 1 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 M e a s u r e s \ I n g r e s o   t o t a l < / K e y > < / D i a g r a m O b j e c t K e y > < D i a g r a m O b j e c t K e y > < K e y > M e a s u r e s \ I n g r e s o   t o t a l \ T a g I n f o \ F � r m u l a < / K e y > < / D i a g r a m O b j e c t K e y > < D i a g r a m O b j e c t K e y > < K e y > M e a s u r e s \ I n g r e s o   t o t a l \ T a g I n f o \ V a l o r < / K e y > < / D i a g r a m O b j e c t K e y > < D i a g r a m O b j e c t K e y > < K e y > M e a s u r e s \ I n g r e s o   p e r i o d o   a n t e r i o r < / K e y > < / D i a g r a m O b j e c t K e y > < D i a g r a m O b j e c t K e y > < K e y > M e a s u r e s \ I n g r e s o   p e r i o d o   a n t e r i o r \ T a g I n f o \ F � r m u l a < / K e y > < / D i a g r a m O b j e c t K e y > < D i a g r a m O b j e c t K e y > < K e y > M e a s u r e s \ I n g r e s o   p e r i o d o   a n t e r i o r \ T a g I n f o \ V a l o r < / K e y > < / D i a g r a m O b j e c t K e y > < D i a g r a m O b j e c t K e y > < K e y > M e a s u r e s \ R e s t o < / K e y > < / D i a g r a m O b j e c t K e y > < D i a g r a m O b j e c t K e y > < K e y > M e a s u r e s \ R e s t o \ T a g I n f o \ F � r m u l a < / K e y > < / D i a g r a m O b j e c t K e y > < D i a g r a m O b j e c t K e y > < K e y > M e a s u r e s \ R e s t o \ T a g I n f o \ V a l o r < / K e y > < / D i a g r a m O b j e c t K e y > < D i a g r a m O b j e c t K e y > < K e y > M e a s u r e s \ S S P P / I n g r e s o s   T r i b u a r i o s < / K e y > < / D i a g r a m O b j e c t K e y > < D i a g r a m O b j e c t K e y > < K e y > M e a s u r e s \ S S P P / I n g r e s o s   T r i b u a r i o s \ T a g I n f o \ F � r m u l a < / K e y > < / D i a g r a m O b j e c t K e y > < D i a g r a m O b j e c t K e y > < K e y > M e a s u r e s \ S S P P / I n g r e s o s   T r i b u a r i o s \ T a g I n f o \ V a l o r < / K e y > < / D i a g r a m O b j e c t K e y > < D i a g r a m O b j e c t K e y > < K e y > M e a s u r e s \ %   V a r   i n g r e s o   t o t a l < / K e y > < / D i a g r a m O b j e c t K e y > < D i a g r a m O b j e c t K e y > < K e y > M e a s u r e s \ %   V a r   i n g r e s o   t o t a l \ T a g I n f o \ F � r m u l a < / K e y > < / D i a g r a m O b j e c t K e y > < D i a g r a m O b j e c t K e y > < K e y > M e a s u r e s \ %   V a r   i n g r e s o   t o t a l \ T a g I n f o \ V a l o r < / K e y > < / D i a g r a m O b j e c t K e y > < D i a g r a m O b j e c t K e y > < K e y > M e a s u r e s \ S u m a   d e   I n g r e s o   T o t a l   ( R e c a u d a d o ) < / K e y > < / D i a g r a m O b j e c t K e y > < D i a g r a m O b j e c t K e y > < K e y > M e a s u r e s \ S u m a   d e   I n g r e s o   T o t a l   ( R e c a u d a d o ) \ T a g I n f o \ F � r m u l a < / K e y > < / D i a g r a m O b j e c t K e y > < D i a g r a m O b j e c t K e y > < K e y > M e a s u r e s \ S u m a   d e   I n g r e s o   T o t a l   ( R e c a u d a d o ) \ T a g I n f o \ V a l o r < / K e y > < / D i a g r a m O b j e c t K e y > < D i a g r a m O b j e c t K e y > < K e y > M e a s u r e s \ S u m a   d e   I n g r e s o s   T r i b u t a r i o s < / K e y > < / D i a g r a m O b j e c t K e y > < D i a g r a m O b j e c t K e y > < K e y > M e a s u r e s \ S u m a   d e   I n g r e s o s   T r i b u t a r i o s \ T a g I n f o \ F � r m u l a < / K e y > < / D i a g r a m O b j e c t K e y > < D i a g r a m O b j e c t K e y > < K e y > M e a s u r e s \ S u m a   d e   I n g r e s o s   T r i b u t a r i o s \ T a g I n f o \ V a l o r < / K e y > < / D i a g r a m O b j e c t K e y > < D i a g r a m O b j e c t K e y > < K e y > M e a s u r e s \ S u m a   d e   B i n a c i o n a l e s < / K e y > < / D i a g r a m O b j e c t K e y > < D i a g r a m O b j e c t K e y > < K e y > M e a s u r e s \ S u m a   d e   B i n a c i o n a l e s \ T a g I n f o \ F � r m u l a < / K e y > < / D i a g r a m O b j e c t K e y > < D i a g r a m O b j e c t K e y > < K e y > M e a s u r e s \ S u m a   d e   B i n a c i o n a l e s \ T a g I n f o \ V a l o r < / K e y > < / D i a g r a m O b j e c t K e y > < D i a g r a m O b j e c t K e y > < K e y > M e a s u r e s \ S u m a   d e   P r e s i � n   T r i b u t a r i a < / K e y > < / D i a g r a m O b j e c t K e y > < D i a g r a m O b j e c t K e y > < K e y > M e a s u r e s \ S u m a   d e   P r e s i � n   T r i b u t a r i a \ T a g I n f o \ F � r m u l a < / K e y > < / D i a g r a m O b j e c t K e y > < D i a g r a m O b j e c t K e y > < K e y > M e a s u r e s \ S u m a   d e   P r e s i � n   T r i b u t a r i a \ T a g I n f o \ V a l o r < / K e y > < / D i a g r a m O b j e c t K e y > < D i a g r a m O b j e c t K e y > < K e y > M e a s u r e s \ S u m a   d e   S E T < / K e y > < / D i a g r a m O b j e c t K e y > < D i a g r a m O b j e c t K e y > < K e y > M e a s u r e s \ S u m a   d e   S E T \ T a g I n f o \ F � r m u l a < / K e y > < / D i a g r a m O b j e c t K e y > < D i a g r a m O b j e c t K e y > < K e y > M e a s u r e s \ S u m a   d e   S E T \ T a g I n f o \ V a l o r < / K e y > < / D i a g r a m O b j e c t K e y > < D i a g r a m O b j e c t K e y > < K e y > M e a s u r e s \ S u m a   d e   D N A < / K e y > < / D i a g r a m O b j e c t K e y > < D i a g r a m O b j e c t K e y > < K e y > M e a s u r e s \ S u m a   d e   D N A \ T a g I n f o \ F � r m u l a < / K e y > < / D i a g r a m O b j e c t K e y > < D i a g r a m O b j e c t K e y > < K e y > M e a s u r e s \ S u m a   d e   D N A \ T a g I n f o \ V a l o r < / K e y > < / D i a g r a m O b j e c t K e y > < D i a g r a m O b j e c t K e y > < K e y > M e a s u r e s \ S u m a   d e   %   V a r .   A n u a l i z a d o   S E T < / K e y > < / D i a g r a m O b j e c t K e y > < D i a g r a m O b j e c t K e y > < K e y > M e a s u r e s \ S u m a   d e   %   V a r .   A n u a l i z a d o   S E T \ T a g I n f o \ F � r m u l a < / K e y > < / D i a g r a m O b j e c t K e y > < D i a g r a m O b j e c t K e y > < K e y > M e a s u r e s \ S u m a   d e   %   V a r .   A n u a l i z a d o   S E T \ T a g I n f o \ V a l o r < / K e y > < / D i a g r a m O b j e c t K e y > < D i a g r a m O b j e c t K e y > < K e y > M e a s u r e s \ S u m a   d e   %   V a r .   A n u a l i z a d o   D N A < / K e y > < / D i a g r a m O b j e c t K e y > < D i a g r a m O b j e c t K e y > < K e y > M e a s u r e s \ S u m a   d e   %   V a r .   A n u a l i z a d o   D N A \ T a g I n f o \ F � r m u l a < / K e y > < / D i a g r a m O b j e c t K e y > < D i a g r a m O b j e c t K e y > < K e y > M e a s u r e s \ S u m a   d e   %   V a r .   A n u a l i z a d o   D N A \ T a g I n f o \ V a l o r < / K e y > < / D i a g r a m O b j e c t K e y > < D i a g r a m O b j e c t K e y > < K e y > M e a s u r e s \ S u m a   d e   I t a i p �   ( m i l l o n e s   d e   U S $ ) < / K e y > < / D i a g r a m O b j e c t K e y > < D i a g r a m O b j e c t K e y > < K e y > M e a s u r e s \ S u m a   d e   I t a i p �   ( m i l l o n e s   d e   U S $ ) \ T a g I n f o \ F � r m u l a < / K e y > < / D i a g r a m O b j e c t K e y > < D i a g r a m O b j e c t K e y > < K e y > M e a s u r e s \ S u m a   d e   I t a i p �   ( m i l l o n e s   d e   U S $ ) \ T a g I n f o \ V a l o r < / K e y > < / D i a g r a m O b j e c t K e y > < D i a g r a m O b j e c t K e y > < K e y > M e a s u r e s \ S u m a   d e   Y a c y r e t �   ( e n   m i l l o n e s   d e   U S $ ) < / K e y > < / D i a g r a m O b j e c t K e y > < D i a g r a m O b j e c t K e y > < K e y > M e a s u r e s \ S u m a   d e   Y a c y r e t �   ( e n   m i l l o n e s   d e   U S $ ) \ T a g I n f o \ F � r m u l a < / K e y > < / D i a g r a m O b j e c t K e y > < D i a g r a m O b j e c t K e y > < K e y > M e a s u r e s \ S u m a   d e   Y a c y r e t �   ( e n   m i l l o n e s   d e   U S $ ) \ T a g I n f o \ V a l o r < / K e y > < / D i a g r a m O b j e c t K e y > < D i a g r a m O b j e c t K e y > < K e y > M e a s u r e s \ S u m a   d e   G a s t o   T o t a l   ( O b l i g a d o ) < / K e y > < / D i a g r a m O b j e c t K e y > < D i a g r a m O b j e c t K e y > < K e y > M e a s u r e s \ S u m a   d e   G a s t o   T o t a l   ( O b l i g a d o ) \ T a g I n f o \ F � r m u l a < / K e y > < / D i a g r a m O b j e c t K e y > < D i a g r a m O b j e c t K e y > < K e y > M e a s u r e s \ S u m a   d e   G a s t o   T o t a l   ( O b l i g a d o ) \ T a g I n f o \ V a l o r < / K e y > < / D i a g r a m O b j e c t K e y > < D i a g r a m O b j e c t K e y > < K e y > M e a s u r e s \ S u m a   d e   R e m u n e r a c i � n   a   l o s   E m p l e a d o s < / K e y > < / D i a g r a m O b j e c t K e y > < D i a g r a m O b j e c t K e y > < K e y > M e a s u r e s \ S u m a   d e   R e m u n e r a c i � n   a   l o s   E m p l e a d o s \ T a g I n f o \ F � r m u l a < / K e y > < / D i a g r a m O b j e c t K e y > < D i a g r a m O b j e c t K e y > < K e y > M e a s u r e s \ S u m a   d e   R e m u n e r a c i � n   a   l o s   E m p l e a d o s \ T a g I n f o \ V a l o r < / K e y > < / D i a g r a m O b j e c t K e y > < D i a g r a m O b j e c t K e y > < K e y > M e a s u r e s \ S u m a   d e   U s o   d e   B i e n e s   y   S e r v i c i o s < / K e y > < / D i a g r a m O b j e c t K e y > < D i a g r a m O b j e c t K e y > < K e y > M e a s u r e s \ S u m a   d e   U s o   d e   B i e n e s   y   S e r v i c i o s \ T a g I n f o \ F � r m u l a < / K e y > < / D i a g r a m O b j e c t K e y > < D i a g r a m O b j e c t K e y > < K e y > M e a s u r e s \ S u m a   d e   U s o   d e   B i e n e s   y   S e r v i c i o s \ T a g I n f o \ V a l o r < / K e y > < / D i a g r a m O b j e c t K e y > < D i a g r a m O b j e c t K e y > < K e y > M e a s u r e s \ S u m a   d e   I n t e r e s e s < / K e y > < / D i a g r a m O b j e c t K e y > < D i a g r a m O b j e c t K e y > < K e y > M e a s u r e s \ S u m a   d e   I n t e r e s e s \ T a g I n f o \ F � r m u l a < / K e y > < / D i a g r a m O b j e c t K e y > < D i a g r a m O b j e c t K e y > < K e y > M e a s u r e s \ S u m a   d e   I n t e r e s e s \ T a g I n f o \ V a l o r < / K e y > < / D i a g r a m O b j e c t K e y > < D i a g r a m O b j e c t K e y > < K e y > M e a s u r e s \ S u m a   d e   D o n a c i o n e s   ( G a s t o ) < / K e y > < / D i a g r a m O b j e c t K e y > < D i a g r a m O b j e c t K e y > < K e y > M e a s u r e s \ S u m a   d e   D o n a c i o n e s   ( G a s t o ) \ T a g I n f o \ F � r m u l a < / K e y > < / D i a g r a m O b j e c t K e y > < D i a g r a m O b j e c t K e y > < K e y > M e a s u r e s \ S u m a   d e   D o n a c i o n e s   ( G a s t o ) \ T a g I n f o \ V a l o r < / K e y > < / D i a g r a m O b j e c t K e y > < D i a g r a m O b j e c t K e y > < K e y > M e a s u r e s \ S u m a   d e   P r e s t a c i o n e s   S o c i a l e s < / K e y > < / D i a g r a m O b j e c t K e y > < D i a g r a m O b j e c t K e y > < K e y > M e a s u r e s \ S u m a   d e   P r e s t a c i o n e s   S o c i a l e s \ T a g I n f o \ F � r m u l a < / K e y > < / D i a g r a m O b j e c t K e y > < D i a g r a m O b j e c t K e y > < K e y > M e a s u r e s \ S u m a   d e   P r e s t a c i o n e s   S o c i a l e s \ T a g I n f o \ V a l o r < / K e y > < / D i a g r a m O b j e c t K e y > < D i a g r a m O b j e c t K e y > < K e y > M e a s u r e s \ S u m a   d e   O t r o s   G a s t o s < / K e y > < / D i a g r a m O b j e c t K e y > < D i a g r a m O b j e c t K e y > < K e y > M e a s u r e s \ S u m a   d e   O t r o s   G a s t o s \ T a g I n f o \ F � r m u l a < / K e y > < / D i a g r a m O b j e c t K e y > < D i a g r a m O b j e c t K e y > < K e y > M e a s u r e s \ S u m a   d e   O t r o s   G a s t o s \ T a g I n f o \ V a l o r < / K e y > < / D i a g r a m O b j e c t K e y > < D i a g r a m O b j e c t K e y > < K e y > M e a s u r e s \ S u m a   d e   R O N   ( %   d e l   P I B ) < / K e y > < / D i a g r a m O b j e c t K e y > < D i a g r a m O b j e c t K e y > < K e y > M e a s u r e s \ S u m a   d e   R O N   ( %   d e l   P I B ) \ T a g I n f o \ F � r m u l a < / K e y > < / D i a g r a m O b j e c t K e y > < D i a g r a m O b j e c t K e y > < K e y > M e a s u r e s \ S u m a   d e   R O N   ( %   d e l   P I B ) \ T a g I n f o \ V a l o r < / K e y > < / D i a g r a m O b j e c t K e y > < D i a g r a m O b j e c t K e y > < K e y > M e a s u r e s \ S u m a   d e   M O P C   ( m m   U S $ ) < / K e y > < / D i a g r a m O b j e c t K e y > < D i a g r a m O b j e c t K e y > < K e y > M e a s u r e s \ S u m a   d e   M O P C   ( m m   U S $ ) \ T a g I n f o \ F � r m u l a < / K e y > < / D i a g r a m O b j e c t K e y > < D i a g r a m O b j e c t K e y > < K e y > M e a s u r e s \ S u m a   d e   M O P C   ( m m   U S $ ) \ T a g I n f o \ V a l o r < / K e y > < / D i a g r a m O b j e c t K e y > < D i a g r a m O b j e c t K e y > < K e y > M e a s u r e s \ S u m a   d e   O t r a s   e n t i d a d e s   ( m m   U S $ ) < / K e y > < / D i a g r a m O b j e c t K e y > < D i a g r a m O b j e c t K e y > < K e y > M e a s u r e s \ S u m a   d e   O t r a s   e n t i d a d e s   ( m m   U S $ ) \ T a g I n f o \ F � r m u l a < / K e y > < / D i a g r a m O b j e c t K e y > < D i a g r a m O b j e c t K e y > < K e y > M e a s u r e s \ S u m a   d e   O t r a s   e n t i d a d e s   ( m m   U S $ ) \ T a g I n f o \ V a l o r < / K e y > < / D i a g r a m O b j e c t K e y > < D i a g r a m O b j e c t K e y > < K e y > M e a s u r e s \ S u m a   d e   A N A N F   ( m m   U S $ ) < / K e y > < / D i a g r a m O b j e c t K e y > < D i a g r a m O b j e c t K e y > < K e y > M e a s u r e s \ S u m a   d e   A N A N F   ( m m   U S $ ) \ T a g I n f o \ F � r m u l a < / K e y > < / D i a g r a m O b j e c t K e y > < D i a g r a m O b j e c t K e y > < K e y > M e a s u r e s \ S u m a   d e   A N A N F   ( m m   U S $ ) \ T a g I n f o \ V a l o r < / K e y > < / D i a g r a m O b j e c t K e y > < D i a g r a m O b j e c t K e y > < K e y > M e a s u r e s \ S u m a   d e   R e s u l t a d o   F i s c a l   ( %   d e l   P I B ) < / K e y > < / D i a g r a m O b j e c t K e y > < D i a g r a m O b j e c t K e y > < K e y > M e a s u r e s \ S u m a   d e   R e s u l t a d o   F i s c a l   ( %   d e l   P I B ) \ T a g I n f o \ F � r m u l a < / K e y > < / D i a g r a m O b j e c t K e y > < D i a g r a m O b j e c t K e y > < K e y > M e a s u r e s \ S u m a   d e   R e s u l t a d o   F i s c a l   ( %   d e l   P I B ) \ T a g I n f o \ V a l o r < / K e y > < / D i a g r a m O b j e c t K e y > < D i a g r a m O b j e c t K e y > < K e y > M e a s u r e s \ S u m a   d e   S S P P   f i n a n c i a d o s   c o n   I n g r e s o s   T r i b u t a r i o s < / K e y > < / D i a g r a m O b j e c t K e y > < D i a g r a m O b j e c t K e y > < K e y > M e a s u r e s \ S u m a   d e   S S P P   f i n a n c i a d o s   c o n   I n g r e s o s   T r i b u t a r i o s \ T a g I n f o \ F � r m u l a < / K e y > < / D i a g r a m O b j e c t K e y > < D i a g r a m O b j e c t K e y > < K e y > M e a s u r e s \ S u m a   d e   S S P P   f i n a n c i a d o s   c o n   I n g r e s o s   T r i b u t a r i o s \ T a g I n f o \ V a l o r < / K e y > < / D i a g r a m O b j e c t K e y > < D i a g r a m O b j e c t K e y > < K e y > M e a s u r e s \ S u m a   d e   R e s u l t a d o   f i s c a l   p r i m a r i o   ( %   d e l   P I B ) < / K e y > < / D i a g r a m O b j e c t K e y > < D i a g r a m O b j e c t K e y > < K e y > M e a s u r e s \ S u m a   d e   R e s u l t a d o   f i s c a l   p r i m a r i o   ( %   d e l   P I B ) \ T a g I n f o \ F � r m u l a < / K e y > < / D i a g r a m O b j e c t K e y > < D i a g r a m O b j e c t K e y > < K e y > M e a s u r e s \ S u m a   d e   R e s u l t a d o   f i s c a l   p r i m a r i o   ( %   d e l   P I B ) \ T a g I n f o \ V a l o r < / K e y > < / D i a g r a m O b j e c t K e y > < D i a g r a m O b j e c t K e y > < K e y > M e a s u r e s \ S u m a   d e   R O N   a n u a l i z a d o   ( %   d e l   P I B ) < / K e y > < / D i a g r a m O b j e c t K e y > < D i a g r a m O b j e c t K e y > < K e y > M e a s u r e s \ S u m a   d e   R O N   a n u a l i z a d o   ( %   d e l   P I B ) \ T a g I n f o \ F � r m u l a < / K e y > < / D i a g r a m O b j e c t K e y > < D i a g r a m O b j e c t K e y > < K e y > M e a s u r e s \ S u m a   d e   R O N   a n u a l i z a d o   ( %   d e l   P I B ) \ T a g I n f o \ V a l o r < / K e y > < / D i a g r a m O b j e c t K e y > < D i a g r a m O b j e c t K e y > < K e y > M e a s u r e s \ S u m a   d e   A N A N F   a n u a l i z a d o   ( %   d e l   P I B ) < / K e y > < / D i a g r a m O b j e c t K e y > < D i a g r a m O b j e c t K e y > < K e y > M e a s u r e s \ S u m a   d e   A N A N F   a n u a l i z a d o   ( %   d e l   P I B ) \ T a g I n f o \ F � r m u l a < / K e y > < / D i a g r a m O b j e c t K e y > < D i a g r a m O b j e c t K e y > < K e y > M e a s u r e s \ S u m a   d e   A N A N F   a n u a l i z a d o   ( %   d e l   P I B ) \ T a g I n f o \ V a l o r < / K e y > < / D i a g r a m O b j e c t K e y > < D i a g r a m O b j e c t K e y > < K e y > M e a s u r e s \ S u m a   d e   R e s u l t a d o   f i s c a l   a n u a l i z a d o   ( %   d e l   P I B ) < / K e y > < / D i a g r a m O b j e c t K e y > < D i a g r a m O b j e c t K e y > < K e y > M e a s u r e s \ S u m a   d e   R e s u l t a d o   f i s c a l   a n u a l i z a d o   ( %   d e l   P I B ) \ T a g I n f o \ F � r m u l a < / K e y > < / D i a g r a m O b j e c t K e y > < D i a g r a m O b j e c t K e y > < K e y > M e a s u r e s \ S u m a   d e   R e s u l t a d o   f i s c a l   a n u a l i z a d o   ( %   d e l   P I B ) \ T a g I n f o \ V a l o r < / K e y > < / D i a g r a m O b j e c t K e y > < D i a g r a m O b j e c t K e y > < K e y > M e a s u r e s \ S u m a   d e   A N A N F   ( %   d e l   P I B ) < / K e y > < / D i a g r a m O b j e c t K e y > < D i a g r a m O b j e c t K e y > < K e y > M e a s u r e s \ S u m a   d e   A N A N F   ( %   d e l   P I B ) \ T a g I n f o \ F � r m u l a < / K e y > < / D i a g r a m O b j e c t K e y > < D i a g r a m O b j e c t K e y > < K e y > M e a s u r e s \ S u m a   d e   A N A N F   ( %   d e l   P I B ) \ T a g I n f o \ V a l o r < / K e y > < / D i a g r a m O b j e c t K e y > < D i a g r a m O b j e c t K e y > < K e y > M e a s u r e s \ S u m a   d e   I T   S u m a   1 2   m e s e s < / K e y > < / D i a g r a m O b j e c t K e y > < D i a g r a m O b j e c t K e y > < K e y > M e a s u r e s \ S u m a   d e   I T   S u m a   1 2   m e s e s \ T a g I n f o \ F � r m u l a < / K e y > < / D i a g r a m O b j e c t K e y > < D i a g r a m O b j e c t K e y > < K e y > M e a s u r e s \ S u m a   d e   I T   S u m a   1 2   m e s e s \ T a g I n f o \ V a l o r < / K e y > < / D i a g r a m O b j e c t K e y > < D i a g r a m O b j e c t K e y > < K e y > M e a s u r e s \ S u m a   d e   T r i b u t a r i o s   s u m a   1 2   m e s e s < / K e y > < / D i a g r a m O b j e c t K e y > < D i a g r a m O b j e c t K e y > < K e y > M e a s u r e s \ S u m a   d e   T r i b u t a r i o s   s u m a   1 2   m e s e s \ T a g I n f o \ F � r m u l a < / K e y > < / D i a g r a m O b j e c t K e y > < D i a g r a m O b j e c t K e y > < K e y > M e a s u r e s \ S u m a   d e   T r i b u t a r i o s   s u m a   1 2   m e s e s \ T a g I n f o \ V a l o r < / K e y > < / D i a g r a m O b j e c t K e y > < D i a g r a m O b j e c t K e y > < K e y > M e a s u r e s \ S u m a   d e   S E T   s u m a   1 2   m e s e s < / K e y > < / D i a g r a m O b j e c t K e y > < D i a g r a m O b j e c t K e y > < K e y > M e a s u r e s \ S u m a   d e   S E T   s u m a   1 2   m e s e s \ T a g I n f o \ F � r m u l a < / K e y > < / D i a g r a m O b j e c t K e y > < D i a g r a m O b j e c t K e y > < K e y > M e a s u r e s \ S u m a   d e   S E T   s u m a   1 2   m e s e s \ T a g I n f o \ V a l o r < / K e y > < / D i a g r a m O b j e c t K e y > < D i a g r a m O b j e c t K e y > < K e y > M e a s u r e s \ S u m a   d e   D N A   s u m a   1 2   m e s e s < / K e y > < / D i a g r a m O b j e c t K e y > < D i a g r a m O b j e c t K e y > < K e y > M e a s u r e s \ S u m a   d e   D N A   s u m a   1 2   m e s e s \ T a g I n f o \ F � r m u l a < / K e y > < / D i a g r a m O b j e c t K e y > < D i a g r a m O b j e c t K e y > < K e y > M e a s u r e s \ S u m a   d e   D N A   s u m a   1 2   m e s e s \ T a g I n f o \ V a l o r < / K e y > < / D i a g r a m O b j e c t K e y > < D i a g r a m O b j e c t K e y > < K e y > M e a s u r e s \ S u m a   d e   G a s t o   T o t a l   s u m a   1 2   m e s e s < / K e y > < / D i a g r a m O b j e c t K e y > < D i a g r a m O b j e c t K e y > < K e y > M e a s u r e s \ S u m a   d e   G a s t o   T o t a l   s u m a   1 2   m e s e s \ T a g I n f o \ F � r m u l a < / K e y > < / D i a g r a m O b j e c t K e y > < D i a g r a m O b j e c t K e y > < K e y > M e a s u r e s \ S u m a   d e   G a s t o   T o t a l   s u m a   1 2   m e s e s \ T a g I n f o \ V a l o r < / K e y > < / D i a g r a m O b j e c t K e y > < D i a g r a m O b j e c t K e y > < K e y > M e a s u r e s \ S u m a   d e   R O N   a c u m u l a d o   1 2   m e s e s < / K e y > < / D i a g r a m O b j e c t K e y > < D i a g r a m O b j e c t K e y > < K e y > M e a s u r e s \ S u m a   d e   R O N   a c u m u l a d o   1 2   m e s e s \ T a g I n f o \ F � r m u l a < / K e y > < / D i a g r a m O b j e c t K e y > < D i a g r a m O b j e c t K e y > < K e y > M e a s u r e s \ S u m a   d e   R O N   a c u m u l a d o   1 2   m e s e s \ T a g I n f o \ V a l o r < / K e y > < / D i a g r a m O b j e c t K e y > < D i a g r a m O b j e c t K e y > < K e y > M e a s u r e s \ S u m a   d e   A N A N F   a c u m u l a d o   1 2   m e s e s < / K e y > < / D i a g r a m O b j e c t K e y > < D i a g r a m O b j e c t K e y > < K e y > M e a s u r e s \ S u m a   d e   A N A N F   a c u m u l a d o   1 2   m e s e s \ T a g I n f o \ F � r m u l a < / K e y > < / D i a g r a m O b j e c t K e y > < D i a g r a m O b j e c t K e y > < K e y > M e a s u r e s \ S u m a   d e   A N A N F   a c u m u l a d o   1 2   m e s e s \ T a g I n f o \ V a l o r < / K e y > < / D i a g r a m O b j e c t K e y > < D i a g r a m O b j e c t K e y > < K e y > M e a s u r e s \ S u m a   d e   R e s u l t a d o   f i s c a l   a n u a l i z a d o < / K e y > < / D i a g r a m O b j e c t K e y > < D i a g r a m O b j e c t K e y > < K e y > M e a s u r e s \ S u m a   d e   R e s u l t a d o   f i s c a l   a n u a l i z a d o \ T a g I n f o \ F � r m u l a < / K e y > < / D i a g r a m O b j e c t K e y > < D i a g r a m O b j e c t K e y > < K e y > M e a s u r e s \ S u m a   d e   R e s u l t a d o   f i s c a l   a n u a l i z a d o \ T a g I n f o \ V a l o r < / K e y > < / D i a g r a m O b j e c t K e y > < D i a g r a m O b j e c t K e y > < K e y > M e a s u r e s \ S u m a   d e   %   V a r   i n t e r a n u a l < / K e y > < / D i a g r a m O b j e c t K e y > < D i a g r a m O b j e c t K e y > < K e y > M e a s u r e s \ S u m a   d e   %   V a r   i n t e r a n u a l \ T a g I n f o \ F � r m u l a < / K e y > < / D i a g r a m O b j e c t K e y > < D i a g r a m O b j e c t K e y > < K e y > M e a s u r e s \ S u m a   d e   %   V a r   i n t e r a n u a l \ T a g I n f o \ V a l o r < / K e y > < / D i a g r a m O b j e c t K e y > < D i a g r a m O b j e c t K e y > < K e y > M e a s u r e s \ S u m a   d e   %   V a r .   I n t e r a n u a l   T r i b u t a r i o s < / K e y > < / D i a g r a m O b j e c t K e y > < D i a g r a m O b j e c t K e y > < K e y > M e a s u r e s \ S u m a   d e   %   V a r .   I n t e r a n u a l   T r i b u t a r i o s \ T a g I n f o \ F � r m u l a < / K e y > < / D i a g r a m O b j e c t K e y > < D i a g r a m O b j e c t K e y > < K e y > M e a s u r e s \ S u m a   d e   %   V a r .   I n t e r a n u a l   T r i b u t a r i o s \ T a g I n f o \ V a l o r < / K e y > < / D i a g r a m O b j e c t K e y > < D i a g r a m O b j e c t K e y > < K e y > M e a s u r e s \ S u m a   d e   %   V a r .   I n t e r a n u a l   R e m u n . < / K e y > < / D i a g r a m O b j e c t K e y > < D i a g r a m O b j e c t K e y > < K e y > M e a s u r e s \ S u m a   d e   %   V a r .   I n t e r a n u a l   R e m u n . \ T a g I n f o \ F � r m u l a < / K e y > < / D i a g r a m O b j e c t K e y > < D i a g r a m O b j e c t K e y > < K e y > M e a s u r e s \ S u m a   d e   %   V a r .   I n t e r a n u a l   R e m u n . \ T a g I n f o \ V a l o r < / K e y > < / D i a g r a m O b j e c t K e y > < D i a g r a m O b j e c t K e y > < K e y > M e a s u r e s \ S u m a   d e   %   V a r .   A c u m u l a d o   R e m u n . < / K e y > < / D i a g r a m O b j e c t K e y > < D i a g r a m O b j e c t K e y > < K e y > M e a s u r e s \ S u m a   d e   %   V a r .   A c u m u l a d o   R e m u n . \ T a g I n f o \ F � r m u l a < / K e y > < / D i a g r a m O b j e c t K e y > < D i a g r a m O b j e c t K e y > < K e y > M e a s u r e s \ S u m a   d e   %   V a r .   A c u m u l a d o   R e m u n . \ T a g I n f o \ V a l o r < / K e y > < / D i a g r a m O b j e c t K e y > < D i a g r a m O b j e c t K e y > < K e y > M e a s u r e s \ S u m a   d e   S u e l d o s < / K e y > < / D i a g r a m O b j e c t K e y > < D i a g r a m O b j e c t K e y > < K e y > M e a s u r e s \ S u m a   d e   S u e l d o s \ T a g I n f o \ F � r m u l a < / K e y > < / D i a g r a m O b j e c t K e y > < D i a g r a m O b j e c t K e y > < K e y > M e a s u r e s \ S u m a   d e   S u e l d o s \ T a g I n f o \ V a l o r < / K e y > < / D i a g r a m O b j e c t K e y > < D i a g r a m O b j e c t K e y > < K e y > M e a s u r e s \ S u m a   d e   O t r a s   r e m u n e r a c i o n e s < / K e y > < / D i a g r a m O b j e c t K e y > < D i a g r a m O b j e c t K e y > < K e y > M e a s u r e s \ S u m a   d e   O t r a s   r e m u n e r a c i o n e s \ T a g I n f o \ F � r m u l a < / K e y > < / D i a g r a m O b j e c t K e y > < D i a g r a m O b j e c t K e y > < K e y > M e a s u r e s \ S u m a   d e   O t r a s   r e m u n e r a c i o n e s \ T a g I n f o \ V a l o r < / K e y > < / D i a g r a m O b j e c t K e y > < D i a g r a m O b j e c t K e y > < K e y > M e a s u r e s \ S u m a   d e   S a l a r i o s   L e y   d e   E m e r g e n c i a < / K e y > < / D i a g r a m O b j e c t K e y > < D i a g r a m O b j e c t K e y > < K e y > M e a s u r e s \ S u m a   d e   S a l a r i o s   L e y   d e   E m e r g e n c i a \ T a g I n f o \ F � r m u l a < / K e y > < / D i a g r a m O b j e c t K e y > < D i a g r a m O b j e c t K e y > < K e y > M e a s u r e s \ S u m a   d e   S a l a r i o s   L e y   d e   E m e r g e n c i a \ T a g I n f o \ V a l o r < / K e y > < / D i a g r a m O b j e c t K e y > < D i a g r a m O b j e c t K e y > < K e y > M e a s u r e s \ S u m a   d e   F F P P < / K e y > < / D i a g r a m O b j e c t K e y > < D i a g r a m O b j e c t K e y > < K e y > M e a s u r e s \ S u m a   d e   F F P P \ T a g I n f o \ F � r m u l a < / K e y > < / D i a g r a m O b j e c t K e y > < D i a g r a m O b j e c t K e y > < K e y > M e a s u r e s \ S u m a   d e   F F P P \ T a g I n f o \ V a l o r < / K e y > < / D i a g r a m O b j e c t K e y > < D i a g r a m O b j e c t K e y > < K e y > M e a s u r e s \ S u m a   d e   M E C < / K e y > < / D i a g r a m O b j e c t K e y > < D i a g r a m O b j e c t K e y > < K e y > M e a s u r e s \ S u m a   d e   M E C \ T a g I n f o \ F � r m u l a < / K e y > < / D i a g r a m O b j e c t K e y > < D i a g r a m O b j e c t K e y > < K e y > M e a s u r e s \ S u m a   d e   M E C \ T a g I n f o \ V a l o r < / K e y > < / D i a g r a m O b j e c t K e y > < D i a g r a m O b j e c t K e y > < K e y > M e a s u r e s \ S u m a   d e   M S P B S < / K e y > < / D i a g r a m O b j e c t K e y > < D i a g r a m O b j e c t K e y > < K e y > M e a s u r e s \ S u m a   d e   M S P B S \ T a g I n f o \ F � r m u l a < / K e y > < / D i a g r a m O b j e c t K e y > < D i a g r a m O b j e c t K e y > < K e y > M e a s u r e s \ S u m a   d e   M S P B S \ T a g I n f o \ V a l o r < / K e y > < / D i a g r a m O b j e c t K e y > < D i a g r a m O b j e c t K e y > < K e y > M e a s u r e s \ S u m a   d e   H o s p i t a l   d e   C l � n i c a s < / K e y > < / D i a g r a m O b j e c t K e y > < D i a g r a m O b j e c t K e y > < K e y > M e a s u r e s \ S u m a   d e   H o s p i t a l   d e   C l � n i c a s \ T a g I n f o \ F � r m u l a < / K e y > < / D i a g r a m O b j e c t K e y > < D i a g r a m O b j e c t K e y > < K e y > M e a s u r e s \ S u m a   d e   H o s p i t a l   d e   C l � n i c a s \ T a g I n f o \ V a l o r < / K e y > < / D i a g r a m O b j e c t K e y > < D i a g r a m O b j e c t K e y > < K e y > M e a s u r e s \ S u m a   d e   %   V a r   i n t e r a n u a l   A N A N F < / K e y > < / D i a g r a m O b j e c t K e y > < D i a g r a m O b j e c t K e y > < K e y > M e a s u r e s \ S u m a   d e   %   V a r   i n t e r a n u a l   A N A N F \ T a g I n f o \ F � r m u l a < / K e y > < / D i a g r a m O b j e c t K e y > < D i a g r a m O b j e c t K e y > < K e y > M e a s u r e s \ S u m a   d e   %   V a r   i n t e r a n u a l   A N A N F \ T a g I n f o \ V a l o r < / K e y > < / D i a g r a m O b j e c t K e y > < D i a g r a m O b j e c t K e y > < K e y > M e a s u r e s \ S u m a   d e   I n g r e s o   T o t a l   ( %   d e l   P I B ) < / K e y > < / D i a g r a m O b j e c t K e y > < D i a g r a m O b j e c t K e y > < K e y > M e a s u r e s \ S u m a   d e   I n g r e s o   T o t a l   ( %   d e l   P I B ) \ T a g I n f o \ F � r m u l a < / K e y > < / D i a g r a m O b j e c t K e y > < D i a g r a m O b j e c t K e y > < K e y > M e a s u r e s \ S u m a   d e   I n g r e s o   T o t a l   ( %   d e l   P I B ) \ T a g I n f o \ V a l o r < / K e y > < / D i a g r a m O b j e c t K e y > < D i a g r a m O b j e c t K e y > < K e y > M e a s u r e s \ S u m a   d e   G a s t o   T o t a l   ( %   d e l   P I B ) < / K e y > < / D i a g r a m O b j e c t K e y > < D i a g r a m O b j e c t K e y > < K e y > M e a s u r e s \ S u m a   d e   G a s t o   T o t a l   ( %   d e l   P I B ) \ T a g I n f o \ F � r m u l a < / K e y > < / D i a g r a m O b j e c t K e y > < D i a g r a m O b j e c t K e y > < K e y > M e a s u r e s \ S u m a   d e   G a s t o   T o t a l   ( %   d e l   P I B ) \ T a g I n f o \ V a l o r < / K e y > < / D i a g r a m O b j e c t K e y > < D i a g r a m O b j e c t K e y > < K e y > M e a s u r e s \ S u m a   d e   R O N   P r i m a r i o   ( %   d e l   P I B ) < / K e y > < / D i a g r a m O b j e c t K e y > < D i a g r a m O b j e c t K e y > < K e y > M e a s u r e s \ S u m a   d e   R O N   P r i m a r i o   ( %   d e l   P I B ) \ T a g I n f o \ F � r m u l a < / K e y > < / D i a g r a m O b j e c t K e y > < D i a g r a m O b j e c t K e y > < K e y > M e a s u r e s \ S u m a   d e   R O N   P r i m a r i o   ( %   d e l   P I B ) \ T a g I n f o \ V a l o r < / K e y > < / D i a g r a m O b j e c t K e y > < D i a g r a m O b j e c t K e y > < K e y > M e a s u r e s \ S u m a   d e   G a s t o + I n v e r s i � n   ( %   P I B ) < / K e y > < / D i a g r a m O b j e c t K e y > < D i a g r a m O b j e c t K e y > < K e y > M e a s u r e s \ S u m a   d e   G a s t o + I n v e r s i � n   ( %   P I B ) \ T a g I n f o \ F � r m u l a < / K e y > < / D i a g r a m O b j e c t K e y > < D i a g r a m O b j e c t K e y > < K e y > M e a s u r e s \ S u m a   d e   G a s t o + I n v e r s i � n   ( %   P I B ) \ T a g I n f o \ V a l o r < / K e y > < / D i a g r a m O b j e c t K e y > < D i a g r a m O b j e c t K e y > < K e y > M e a s u r e s \ S u m a   d e   %   V a r .   I n t e r a n u a l   S E T < / K e y > < / D i a g r a m O b j e c t K e y > < D i a g r a m O b j e c t K e y > < K e y > M e a s u r e s \ S u m a   d e   %   V a r .   I n t e r a n u a l   S E T \ T a g I n f o \ F � r m u l a < / K e y > < / D i a g r a m O b j e c t K e y > < D i a g r a m O b j e c t K e y > < K e y > M e a s u r e s \ S u m a   d e   %   V a r .   I n t e r a n u a l   S E T \ T a g I n f o \ V a l o r < / K e y > < / D i a g r a m O b j e c t K e y > < D i a g r a m O b j e c t K e y > < K e y > M e a s u r e s \ S u m a   d e   %   V a r .   I n t e r a n u a l   D N A < / K e y > < / D i a g r a m O b j e c t K e y > < D i a g r a m O b j e c t K e y > < K e y > M e a s u r e s \ S u m a   d e   %   V a r .   I n t e r a n u a l   D N A \ T a g I n f o \ F � r m u l a < / K e y > < / D i a g r a m O b j e c t K e y > < D i a g r a m O b j e c t K e y > < K e y > M e a s u r e s \ S u m a   d e   %   V a r .   I n t e r a n u a l   D N A \ T a g I n f o \ V a l o r < / K e y > < / D i a g r a m O b j e c t K e y > < D i a g r a m O b j e c t K e y > < K e y > M e a s u r e s \ S u m a   d e   R e s u l t a d o   F i s c a l   ( m i l l o n e s   d e   U S $ ) < / K e y > < / D i a g r a m O b j e c t K e y > < D i a g r a m O b j e c t K e y > < K e y > M e a s u r e s \ S u m a   d e   R e s u l t a d o   F i s c a l   ( m i l l o n e s   d e   U S $ ) \ T a g I n f o \ F � r m u l a < / K e y > < / D i a g r a m O b j e c t K e y > < D i a g r a m O b j e c t K e y > < K e y > M e a s u r e s \ S u m a   d e   R e s u l t a d o   F i s c a l   ( m i l l o n e s   d e   U S $ ) \ T a g I n f o \ V a l o r < / K e y > < / D i a g r a m O b j e c t K e y > < D i a g r a m O b j e c t K e y > < K e y > M e a s u r e s \ S u m a   d e   C o n t r i b u c i o n e s   S o c i a l e s < / K e y > < / D i a g r a m O b j e c t K e y > < D i a g r a m O b j e c t K e y > < K e y > M e a s u r e s \ S u m a   d e   C o n t r i b u c i o n e s   S o c i a l e s \ T a g I n f o \ F � r m u l a < / K e y > < / D i a g r a m O b j e c t K e y > < D i a g r a m O b j e c t K e y > < K e y > M e a s u r e s \ S u m a   d e   C o n t r i b u c i o n e s   S o c i a l e s \ T a g I n f o \ V a l o r < / K e y > < / D i a g r a m O b j e c t K e y > < D i a g r a m O b j e c t K e y > < K e y > M e a s u r e s \ S u m a   d e   D o n a c i o n e s < / K e y > < / D i a g r a m O b j e c t K e y > < D i a g r a m O b j e c t K e y > < K e y > M e a s u r e s \ S u m a   d e   D o n a c i o n e s \ T a g I n f o \ F � r m u l a < / K e y > < / D i a g r a m O b j e c t K e y > < D i a g r a m O b j e c t K e y > < K e y > M e a s u r e s \ S u m a   d e   D o n a c i o n e s \ T a g I n f o \ V a l o r < / K e y > < / D i a g r a m O b j e c t K e y > < D i a g r a m O b j e c t K e y > < K e y > M e a s u r e s \ S u m a   d e   O t r o s   I n g r e s o s < / K e y > < / D i a g r a m O b j e c t K e y > < D i a g r a m O b j e c t K e y > < K e y > M e a s u r e s \ S u m a   d e   O t r o s   I n g r e s o s \ T a g I n f o \ F � r m u l a < / K e y > < / D i a g r a m O b j e c t K e y > < D i a g r a m O b j e c t K e y > < K e y > M e a s u r e s \ S u m a   d e   O t r o s   I n g r e s o s \ T a g I n f o \ V a l o r < / K e y > < / D i a g r a m O b j e c t K e y > < D i a g r a m O b j e c t K e y > < K e y > M e a s u r e s \ S u m a   d e   A d q u i s i c i � n   N e t a   d e   A c t i v o s   n o   F i n a n c i e r o s < / K e y > < / D i a g r a m O b j e c t K e y > < D i a g r a m O b j e c t K e y > < K e y > M e a s u r e s \ S u m a   d e   A d q u i s i c i � n   N e t a   d e   A c t i v o s   n o   F i n a n c i e r o s \ T a g I n f o \ F � r m u l a < / K e y > < / D i a g r a m O b j e c t K e y > < D i a g r a m O b j e c t K e y > < K e y > M e a s u r e s \ S u m a   d e   A d q u i s i c i � n   N e t a   d e   A c t i v o s   n o   F i n a n c i e r o s \ T a g I n f o \ V a l o r < / K e y > < / D i a g r a m O b j e c t K e y > < D i a g r a m O b j e c t K e y > < K e y > M e a s u r e s \ S u m a   d e   M O P C < / K e y > < / D i a g r a m O b j e c t K e y > < D i a g r a m O b j e c t K e y > < K e y > M e a s u r e s \ S u m a   d e   M O P C \ T a g I n f o \ F � r m u l a < / K e y > < / D i a g r a m O b j e c t K e y > < D i a g r a m O b j e c t K e y > < K e y > M e a s u r e s \ S u m a   d e   M O P C \ T a g I n f o \ V a l o r < / K e y > < / D i a g r a m O b j e c t K e y > < D i a g r a m O b j e c t K e y > < K e y > M e a s u r e s \ S u m a   d e   M H < / K e y > < / D i a g r a m O b j e c t K e y > < D i a g r a m O b j e c t K e y > < K e y > M e a s u r e s \ S u m a   d e   M H \ T a g I n f o \ F � r m u l a < / K e y > < / D i a g r a m O b j e c t K e y > < D i a g r a m O b j e c t K e y > < K e y > M e a s u r e s \ S u m a   d e   M H \ T a g I n f o \ V a l o r < / K e y > < / D i a g r a m O b j e c t K e y > < D i a g r a m O b j e c t K e y > < K e y > M e a s u r e s \ S u m a   d e   M J < / K e y > < / D i a g r a m O b j e c t K e y > < D i a g r a m O b j e c t K e y > < K e y > M e a s u r e s \ S u m a   d e   M J \ T a g I n f o \ F � r m u l a < / K e y > < / D i a g r a m O b j e c t K e y > < D i a g r a m O b j e c t K e y > < K e y > M e a s u r e s \ S u m a   d e   M J \ T a g I n f o \ V a l o r < / K e y > < / D i a g r a m O b j e c t K e y > < D i a g r a m O b j e c t K e y > < K e y > M e a s u r e s \ S u m a   d e   M T E S S < / K e y > < / D i a g r a m O b j e c t K e y > < D i a g r a m O b j e c t K e y > < K e y > M e a s u r e s \ S u m a   d e   M T E S S \ T a g I n f o \ F � r m u l a < / K e y > < / D i a g r a m O b j e c t K e y > < D i a g r a m O b j e c t K e y > < K e y > M e a s u r e s \ S u m a   d e   M T E S S \ T a g I n f o \ V a l o r < / K e y > < / D i a g r a m O b j e c t K e y > < D i a g r a m O b j e c t K e y > < K e y > C o l u m n s \ O r d e n < / K e y > < / D i a g r a m O b j e c t K e y > < D i a g r a m O b j e c t K e y > < K e y > C o l u m n s \ P e r i o d o < / K e y > < / D i a g r a m O b j e c t K e y > < D i a g r a m O b j e c t K e y > < K e y > C o l u m n s \ M e s < / K e y > < / D i a g r a m O b j e c t K e y > < D i a g r a m O b j e c t K e y > < K e y > C o l u m n s \ A � o < / K e y > < / D i a g r a m O b j e c t K e y > < D i a g r a m O b j e c t K e y > < K e y > C o l u m n s \ P I B   n o m i n a l   ( m i l e s   d e   m i l l o n e s   d e   G . ) < / K e y > < / D i a g r a m O b j e c t K e y > < D i a g r a m O b j e c t K e y > < K e y > C o l u m n s \ T i p o   d e   c a m b i o   G s . / U S $ < / K e y > < / D i a g r a m O b j e c t K e y > < D i a g r a m O b j e c t K e y > < K e y > C o l u m n s \ I n g r e s o   T o t a l   ( R e c a u d a d o ) < / K e y > < / D i a g r a m O b j e c t K e y > < D i a g r a m O b j e c t K e y > < K e y > C o l u m n s \ I n g r e s o   T o t a l   ( %   d e l   P I B ) < / K e y > < / D i a g r a m O b j e c t K e y > < D i a g r a m O b j e c t K e y > < K e y > C o l u m n s \ I T   a c u m u l a d o   p o r   a � o < / K e y > < / D i a g r a m O b j e c t K e y > < D i a g r a m O b j e c t K e y > < K e y > C o l u m n s \ I T   S u m a   1 2   m e s e s < / K e y > < / D i a g r a m O b j e c t K e y > < D i a g r a m O b j e c t K e y > < K e y > C o l u m n s \ %   V a r   a c u m   I n g r e s o   t o t a l < / K e y > < / D i a g r a m O b j e c t K e y > < D i a g r a m O b j e c t K e y > < K e y > C o l u m n s \ %   V a r   i n t e r a n u a l < / K e y > < / D i a g r a m O b j e c t K e y > < D i a g r a m O b j e c t K e y > < K e y > C o l u m n s \ %   V a r   s u m a   1 2   m e s e s < / K e y > < / D i a g r a m O b j e c t K e y > < D i a g r a m O b j e c t K e y > < K e y > C o l u m n s \ I n g r e s o s   T r i b u t a r i o s < / K e y > < / D i a g r a m O b j e c t K e y > < D i a g r a m O b j e c t K e y > < K e y > C o l u m n s \ P r e s i � n   T r i b u t a r i a < / K e y > < / D i a g r a m O b j e c t K e y > < D i a g r a m O b j e c t K e y > < K e y > C o l u m n s \ T r i b u t a r i o s   A c u m .   P o r   a � o < / K e y > < / D i a g r a m O b j e c t K e y > < D i a g r a m O b j e c t K e y > < K e y > C o l u m n s \ T r i b u t a r i o s   s u m a   1 2   m e s e s < / K e y > < / D i a g r a m O b j e c t K e y > < D i a g r a m O b j e c t K e y > < K e y > C o l u m n s \ %   V a r .   I n t e r a n u a l   T r i b u t a r i o s < / K e y > < / D i a g r a m O b j e c t K e y > < D i a g r a m O b j e c t K e y > < K e y > C o l u m n s \ %   V a r .   A c u m .   T r i b u t a r i o s < / K e y > < / D i a g r a m O b j e c t K e y > < D i a g r a m O b j e c t K e y > < K e y > C o l u m n s \ %   V a r .   S u m a   1 2 m   T r i b u t a r i o s < / K e y > < / D i a g r a m O b j e c t K e y > < D i a g r a m O b j e c t K e y > < K e y > C o l u m n s \ S E T < / K e y > < / D i a g r a m O b j e c t K e y > < D i a g r a m O b j e c t K e y > < K e y > C o l u m n s \ S E T   s u m a   1 2   m e s e s < / K e y > < / D i a g r a m O b j e c t K e y > < D i a g r a m O b j e c t K e y > < K e y > C o l u m n s \ %   V a r .   A n u a l i z a d o   S E T < / K e y > < / D i a g r a m O b j e c t K e y > < D i a g r a m O b j e c t K e y > < K e y > C o l u m n s \ %   V a r .   I n t e r a n u a l   S E T < / K e y > < / D i a g r a m O b j e c t K e y > < D i a g r a m O b j e c t K e y > < K e y > C o l u m n s \ D N A < / K e y > < / D i a g r a m O b j e c t K e y > < D i a g r a m O b j e c t K e y > < K e y > C o l u m n s \ D N A   s u m a   1 2   m e s e s < / K e y > < / D i a g r a m O b j e c t K e y > < D i a g r a m O b j e c t K e y > < K e y > C o l u m n s \ %   V a r .   A n u a l i z a d o   D N A < / K e y > < / D i a g r a m O b j e c t K e y > < D i a g r a m O b j e c t K e y > < K e y > C o l u m n s \ %   V a r .   I n t e r a n u a l   D N A < / K e y > < / D i a g r a m O b j e c t K e y > < D i a g r a m O b j e c t K e y > < K e y > C o l u m n s \ C o n t r i b u c i o n e s   S o c i a l e s < / K e y > < / D i a g r a m O b j e c t K e y > < D i a g r a m O b j e c t K e y > < K e y > C o l u m n s \ C o n t r i b u c i o n e s   S o c i a l e s   ( %   d e l   P I B ) < / K e y > < / D i a g r a m O b j e c t K e y > < D i a g r a m O b j e c t K e y > < K e y > C o l u m n s \ D o n a c i o n e s < / K e y > < / D i a g r a m O b j e c t K e y > < D i a g r a m O b j e c t K e y > < K e y > C o l u m n s \ D o n a c i o n e s   ( %   d e l   P I B ) < / K e y > < / D i a g r a m O b j e c t K e y > < D i a g r a m O b j e c t K e y > < K e y > C o l u m n s \ O t r o s   I n g r e s o s < / K e y > < / D i a g r a m O b j e c t K e y > < D i a g r a m O b j e c t K e y > < K e y > C o l u m n s \ O t r o s   i n g r e s o s   ( m i l l o n e s   d e   U S $ ) < / K e y > < / D i a g r a m O b j e c t K e y > < D i a g r a m O b j e c t K e y > < K e y > C o l u m n s \ I t a i p � < / K e y > < / D i a g r a m O b j e c t K e y > < D i a g r a m O b j e c t K e y > < K e y > C o l u m n s \ I t a i p �   ( m i l l o n e s   d e   U S $ ) < / K e y > < / D i a g r a m O b j e c t K e y > < D i a g r a m O b j e c t K e y > < K e y > C o l u m n s \ I t a i p �   a c u m u l a d o   p o r   a � o   ( m i l l o n e s   d e   U S $ ) < / K e y > < / D i a g r a m O b j e c t K e y > < D i a g r a m O b j e c t K e y > < K e y > C o l u m n s \ Y a c y r e t � < / K e y > < / D i a g r a m O b j e c t K e y > < D i a g r a m O b j e c t K e y > < K e y > C o l u m n s \ Y a c y r e t �   ( e n   m i l l o n e s   d e   U S $ ) < / K e y > < / D i a g r a m O b j e c t K e y > < D i a g r a m O b j e c t K e y > < K e y > C o l u m n s \ Y a c y r e t �   a c u m u l a d o   p o r   a � o   ( m i l l o n e s   d e   U S $ ) < / K e y > < / D i a g r a m O b j e c t K e y > < D i a g r a m O b j e c t K e y > < K e y > C o l u m n s \ O t r o s   I n g r . < / K e y > < / D i a g r a m O b j e c t K e y > < D i a g r a m O b j e c t K e y > < K e y > C o l u m n s \ G a s t o   T o t a l   ( O b l i g a d o ) < / K e y > < / D i a g r a m O b j e c t K e y > < D i a g r a m O b j e c t K e y > < K e y > C o l u m n s \ G a s t o   T o t a l   ( %   d e l   P I B ) < / K e y > < / D i a g r a m O b j e c t K e y > < D i a g r a m O b j e c t K e y > < K e y > C o l u m n s \ G a s t o   t o t a l   a c u m u l a d o   p o r   a � o < / K e y > < / D i a g r a m O b j e c t K e y > < D i a g r a m O b j e c t K e y > < K e y > C o l u m n s \ G a s t o   T o t a l   s u m a   1 2   m e s e s < / K e y > < / D i a g r a m O b j e c t K e y > < D i a g r a m O b j e c t K e y > < K e y > C o l u m n s \ %   V a r   i n t e r a n u a l   g a s t o   t o t a l < / K e y > < / D i a g r a m O b j e c t K e y > < D i a g r a m O b j e c t K e y > < K e y > C o l u m n s \ %   V a r   a c u m u l a d o   g a s t o   t o t a l < / K e y > < / D i a g r a m O b j e c t K e y > < D i a g r a m O b j e c t K e y > < K e y > C o l u m n s \ %   V a r .   A n u a l i z a d o   G T < / K e y > < / D i a g r a m O b j e c t K e y > < D i a g r a m O b j e c t K e y > < K e y > C o l u m n s \ R e m u n e r a c i � n   a   l o s   E m p l e a d o s < / K e y > < / D i a g r a m O b j e c t K e y > < D i a g r a m O b j e c t K e y > < K e y > C o l u m n s \ R e m u n .   A c u m .   P o r   a � o < / K e y > < / D i a g r a m O b j e c t K e y > < D i a g r a m O b j e c t K e y > < K e y > C o l u m n s \ R e m u n .   S u m a   1 2   m e s e s < / K e y > < / D i a g r a m O b j e c t K e y > < D i a g r a m O b j e c t K e y > < K e y > C o l u m n s \ %   V a r .   I n t e r a n u a l   R e m u n . < / K e y > < / D i a g r a m O b j e c t K e y > < D i a g r a m O b j e c t K e y > < K e y > C o l u m n s \ %   V a r .   A c u m u l a d o   R e m u n . < / K e y > < / D i a g r a m O b j e c t K e y > < D i a g r a m O b j e c t K e y > < K e y > C o l u m n s \ %   V a r .   A n u a l i z a d o   R e m u n . < / K e y > < / D i a g r a m O b j e c t K e y > < D i a g r a m O b j e c t K e y > < K e y > C o l u m n s \ S u e l d o s < / K e y > < / D i a g r a m O b j e c t K e y > < D i a g r a m O b j e c t K e y > < K e y > C o l u m n s \ O t r a s   r e m u n e r a c i o n e s < / K e y > < / D i a g r a m O b j e c t K e y > < D i a g r a m O b j e c t K e y > < K e y > C o l u m n s \ U s o   d e   B i e n e s   y   S e r v i c i o s < / K e y > < / D i a g r a m O b j e c t K e y > < D i a g r a m O b j e c t K e y > < K e y > C o l u m n s \ I n t e r e s e s < / K e y > < / D i a g r a m O b j e c t K e y > < D i a g r a m O b j e c t K e y > < K e y > C o l u m n s \ I n t e r e s e s   ( m i l l o n e s   d e   U S $ ) < / K e y > < / D i a g r a m O b j e c t K e y > < D i a g r a m O b j e c t K e y > < K e y > C o l u m n s \ I n t e r e s e s   ( %   d e l   P I B ) < / K e y > < / D i a g r a m O b j e c t K e y > < D i a g r a m O b j e c t K e y > < K e y > C o l u m n s \ D o n a c i o n e s   ( G a s t o ) < / K e y > < / D i a g r a m O b j e c t K e y > < D i a g r a m O b j e c t K e y > < K e y > C o l u m n s \ P r e s t a c i o n e s   S o c i a l e s < / K e y > < / D i a g r a m O b j e c t K e y > < D i a g r a m O b j e c t K e y > < K e y > C o l u m n s \ O t r o s   G a s t o s < / K e y > < / D i a g r a m O b j e c t K e y > < D i a g r a m O b j e c t K e y > < K e y > C o l u m n s \ R e s u l t a d o   O p e r a t i v o   N e t o < / K e y > < / D i a g r a m O b j e c t K e y > < D i a g r a m O b j e c t K e y > < K e y > C o l u m n s \ R O N   a c u m u l a d o   p o r   a � o < / K e y > < / D i a g r a m O b j e c t K e y > < D i a g r a m O b j e c t K e y > < K e y > C o l u m n s \ R O N   a c u m u l a d o   1 2   m e s e s < / K e y > < / D i a g r a m O b j e c t K e y > < D i a g r a m O b j e c t K e y > < K e y > C o l u m n s \ %   V a r   i n t e r a n u a l   R O N < / K e y > < / D i a g r a m O b j e c t K e y > < D i a g r a m O b j e c t K e y > < K e y > C o l u m n s \ %   V a r   a c u m u l a d o   R O N < / K e y > < / D i a g r a m O b j e c t K e y > < D i a g r a m O b j e c t K e y > < K e y > C o l u m n s \ %   V a r   a n u a l i z a d o < / K e y > < / D i a g r a m O b j e c t K e y > < D i a g r a m O b j e c t K e y > < K e y > C o l u m n s \ R O N   ( %   d e l   P I B ) < / K e y > < / D i a g r a m O b j e c t K e y > < D i a g r a m O b j e c t K e y > < K e y > C o l u m n s \ R O N   a n u a l i z a d o   ( %   d e l   P I B ) < / K e y > < / D i a g r a m O b j e c t K e y > < D i a g r a m O b j e c t K e y > < K e y > C o l u m n s \ A d q u i s i c i � n   N e t a   d e   A c t i v o s   n o   F i n a n c i e r o s < / K e y > < / D i a g r a m O b j e c t K e y > < D i a g r a m O b j e c t K e y > < K e y > C o l u m n s \ A N A N F   a c u m u l a d o   p o r   a � o < / K e y > < / D i a g r a m O b j e c t K e y > < D i a g r a m O b j e c t K e y > < K e y > C o l u m n s \ A N A N F   a c u m u l a d o   1 2   m e s e s < / K e y > < / D i a g r a m O b j e c t K e y > < D i a g r a m O b j e c t K e y > < K e y > C o l u m n s \ %   V a r   i n t e r a n u a l   A N A N F < / K e y > < / D i a g r a m O b j e c t K e y > < D i a g r a m O b j e c t K e y > < K e y > C o l u m n s \ %   V a r   a c u m u l a d o   p o r   a � o   A N A N F < / K e y > < / D i a g r a m O b j e c t K e y > < D i a g r a m O b j e c t K e y > < K e y > C o l u m n s \ %   V a r   a n u a l i z a d o   A N A N F < / K e y > < / D i a g r a m O b j e c t K e y > < D i a g r a m O b j e c t K e y > < K e y > C o l u m n s \ A N A N F   ( m m   U S $ ) < / K e y > < / D i a g r a m O b j e c t K e y > < D i a g r a m O b j e c t K e y > < K e y > C o l u m n s \ A N A N F   ( %   d e l   P I B ) < / K e y > < / D i a g r a m O b j e c t K e y > < D i a g r a m O b j e c t K e y > < K e y > C o l u m n s \ A N A N F   a c u m .   P o r   a � o   ( %   d e l   P I B ) < / K e y > < / D i a g r a m O b j e c t K e y > < D i a g r a m O b j e c t K e y > < K e y > C o l u m n s \ A N A N F   a n u a l i z a d o   ( %   d e l   P I B ) < / K e y > < / D i a g r a m O b j e c t K e y > < D i a g r a m O b j e c t K e y > < K e y > C o l u m n s \ M O P C < / K e y > < / D i a g r a m O b j e c t K e y > < D i a g r a m O b j e c t K e y > < K e y > C o l u m n s \ M O P C   ( m m   U S $ ) < / K e y > < / D i a g r a m O b j e c t K e y > < D i a g r a m O b j e c t K e y > < K e y > C o l u m n s \ O t r a s   e n t i d a d e s < / K e y > < / D i a g r a m O b j e c t K e y > < D i a g r a m O b j e c t K e y > < K e y > C o l u m n s \ O t r a s   e n t i d a d e s   ( m m   U S $ ) < / K e y > < / D i a g r a m O b j e c t K e y > < D i a g r a m O b j e c t K e y > < K e y > C o l u m n s \ R e s u l t a d o   F i s c a l   ( m i l e s   d e   m i l l o n e s   d e   G . ) < / K e y > < / D i a g r a m O b j e c t K e y > < D i a g r a m O b j e c t K e y > < K e y > C o l u m n s \ R e s u l t a d o   F i s c a l   a c u m u l a d o   p o r   a � o < / K e y > < / D i a g r a m O b j e c t K e y > < D i a g r a m O b j e c t K e y > < K e y > C o l u m n s \ R e s u l t a d o   f i s c a l   a n u a l i z a d o < / K e y > < / D i a g r a m O b j e c t K e y > < D i a g r a m O b j e c t K e y > < K e y > C o l u m n s \ R e s u l t a d o   F i s c a l   ( m i l l o n e s   d e   U S $ ) < / K e y > < / D i a g r a m O b j e c t K e y > < D i a g r a m O b j e c t K e y > < K e y > C o l u m n s \ R e s u l t a d o   F i s c a l   a n u a l i z a d o   ( m i l l o n e s   d e   U S $ ) < / K e y > < / D i a g r a m O b j e c t K e y > < D i a g r a m O b j e c t K e y > < K e y > C o l u m n s \ %   V a r   i n t e r a n u a l   R e s u l t a d o   F i s c a l < / K e y > < / D i a g r a m O b j e c t K e y > < D i a g r a m O b j e c t K e y > < K e y > C o l u m n s \ %   V a r   a c u m u l a d o   R e s u l t a d o   F i s c a l < / K e y > < / D i a g r a m O b j e c t K e y > < D i a g r a m O b j e c t K e y > < K e y > C o l u m n s \ %   V a r   a n u a l i z a d o   R e s u l t a d o   F i s c a l < / K e y > < / D i a g r a m O b j e c t K e y > < D i a g r a m O b j e c t K e y > < K e y > C o l u m n s \ R e s u l t a d o   F i s c a l   ( %   d e l   P I B ) < / K e y > < / D i a g r a m O b j e c t K e y > < D i a g r a m O b j e c t K e y > < K e y > C o l u m n s \ R e s u l t a d o   f i s c a l   a n u a l i z a d o   ( %   d e l   P I B ) < / K e y > < / D i a g r a m O b j e c t K e y > < D i a g r a m O b j e c t K e y > < K e y > C o l u m n s \ S S P P   f i n a n c i a d o s   c o n   I n g r e s o s   T r i b u t a r i o s < / K e y > < / D i a g r a m O b j e c t K e y > < D i a g r a m O b j e c t K e y > < K e y > C o l u m n s \ B i n a c i o n a l e s < / K e y > < / D i a g r a m O b j e c t K e y > < D i a g r a m O b j e c t K e y > < K e y > C o l u m n s \ R e s u l t a d o   f i s c a l   p r i m a r i o < / K e y > < / D i a g r a m O b j e c t K e y > < D i a g r a m O b j e c t K e y > < K e y > C o l u m n s \ R e s u l t a d o   f i s c a l   p r i m a r i o   ( %   d e l   P I B ) < / K e y > < / D i a g r a m O b j e c t K e y > < D i a g r a m O b j e c t K e y > < K e y > C o l u m n s \ S a l a r i o s   L e y   d e   E m e r g e n c i a < / K e y > < / D i a g r a m O b j e c t K e y > < D i a g r a m O b j e c t K e y > < K e y > C o l u m n s \ F F P P < / K e y > < / D i a g r a m O b j e c t K e y > < D i a g r a m O b j e c t K e y > < K e y > C o l u m n s \ M E C < / K e y > < / D i a g r a m O b j e c t K e y > < D i a g r a m O b j e c t K e y > < K e y > C o l u m n s \ M S P B S < / K e y > < / D i a g r a m O b j e c t K e y > < D i a g r a m O b j e c t K e y > < K e y > C o l u m n s \ H o s p i t a l   d e   C l � n i c a s < / K e y > < / D i a g r a m O b j e c t K e y > < D i a g r a m O b j e c t K e y > < K e y > C o l u m n s \ R e s u l t a d o   O p e r a t i v o   P r i m a r i o < / K e y > < / D i a g r a m O b j e c t K e y > < D i a g r a m O b j e c t K e y > < K e y > C o l u m n s \ R O N   P r i m a r i o   ( %   d e l   P I B ) < / K e y > < / D i a g r a m O b j e c t K e y > < D i a g r a m O b j e c t K e y > < K e y > C o l u m n s \ G a s t o + I n v e r s i � n < / K e y > < / D i a g r a m O b j e c t K e y > < D i a g r a m O b j e c t K e y > < K e y > C o l u m n s \ G a s t o + I n v e r s i � n   ( %   P I B ) < / K e y > < / D i a g r a m O b j e c t K e y > < D i a g r a m O b j e c t K e y > < K e y > C o l u m n s \ M H < / K e y > < / D i a g r a m O b j e c t K e y > < D i a g r a m O b j e c t K e y > < K e y > C o l u m n s \ M J < / K e y > < / D i a g r a m O b j e c t K e y > < D i a g r a m O b j e c t K e y > < K e y > C o l u m n s \ M T E S S < / K e y > < / D i a g r a m O b j e c t K e y > < D i a g r a m O b j e c t K e y > < K e y > L i n k s \ & l t ; C o l u m n s \ S u m a   d e   I n g r e s o   T o t a l   ( R e c a u d a d o ) & g t ; - & l t ; M e a s u r e s \ I n g r e s o   T o t a l   ( R e c a u d a d o ) & g t ; < / K e y > < / D i a g r a m O b j e c t K e y > < D i a g r a m O b j e c t K e y > < K e y > L i n k s \ & l t ; C o l u m n s \ S u m a   d e   I n g r e s o   T o t a l   ( R e c a u d a d o ) & g t ; - & l t ; M e a s u r e s \ I n g r e s o   T o t a l   ( R e c a u d a d o ) & g t ; \ C O L U M N < / K e y > < / D i a g r a m O b j e c t K e y > < D i a g r a m O b j e c t K e y > < K e y > L i n k s \ & l t ; C o l u m n s \ S u m a   d e   I n g r e s o   T o t a l   ( R e c a u d a d o ) & g t ; - & l t ; M e a s u r e s \ I n g r e s o   T o t a l   ( R e c a u d a d o ) & g t ; \ M E A S U R E < / K e y > < / D i a g r a m O b j e c t K e y > < D i a g r a m O b j e c t K e y > < K e y > L i n k s \ & l t ; C o l u m n s \ S u m a   d e   I n g r e s o s   T r i b u t a r i o s & g t ; - & l t ; M e a s u r e s \ I n g r e s o s   T r i b u t a r i o s & g t ; < / K e y > < / D i a g r a m O b j e c t K e y > < D i a g r a m O b j e c t K e y > < K e y > L i n k s \ & l t ; C o l u m n s \ S u m a   d e   I n g r e s o s   T r i b u t a r i o s & g t ; - & l t ; M e a s u r e s \ I n g r e s o s   T r i b u t a r i o s & g t ; \ C O L U M N < / K e y > < / D i a g r a m O b j e c t K e y > < D i a g r a m O b j e c t K e y > < K e y > L i n k s \ & l t ; C o l u m n s \ S u m a   d e   I n g r e s o s   T r i b u t a r i o s & g t ; - & l t ; M e a s u r e s \ I n g r e s o s   T r i b u t a r i o s & g t ; \ M E A S U R E < / K e y > < / D i a g r a m O b j e c t K e y > < D i a g r a m O b j e c t K e y > < K e y > L i n k s \ & l t ; C o l u m n s \ S u m a   d e   B i n a c i o n a l e s & g t ; - & l t ; M e a s u r e s \ B i n a c i o n a l e s & g t ; < / K e y > < / D i a g r a m O b j e c t K e y > < D i a g r a m O b j e c t K e y > < K e y > L i n k s \ & l t ; C o l u m n s \ S u m a   d e   B i n a c i o n a l e s & g t ; - & l t ; M e a s u r e s \ B i n a c i o n a l e s & g t ; \ C O L U M N < / K e y > < / D i a g r a m O b j e c t K e y > < D i a g r a m O b j e c t K e y > < K e y > L i n k s \ & l t ; C o l u m n s \ S u m a   d e   B i n a c i o n a l e s & g t ; - & l t ; M e a s u r e s \ B i n a c i o n a l e s & g t ; \ M E A S U R E < / K e y > < / D i a g r a m O b j e c t K e y > < D i a g r a m O b j e c t K e y > < K e y > L i n k s \ & l t ; C o l u m n s \ S u m a   d e   P r e s i � n   T r i b u t a r i a & g t ; - & l t ; M e a s u r e s \ P r e s i � n   T r i b u t a r i a & g t ; < / K e y > < / D i a g r a m O b j e c t K e y > < D i a g r a m O b j e c t K e y > < K e y > L i n k s \ & l t ; C o l u m n s \ S u m a   d e   P r e s i � n   T r i b u t a r i a & g t ; - & l t ; M e a s u r e s \ P r e s i � n   T r i b u t a r i a & g t ; \ C O L U M N < / K e y > < / D i a g r a m O b j e c t K e y > < D i a g r a m O b j e c t K e y > < K e y > L i n k s \ & l t ; C o l u m n s \ S u m a   d e   P r e s i � n   T r i b u t a r i a & g t ; - & l t ; M e a s u r e s \ P r e s i � n   T r i b u t a r i a & g t ; \ M E A S U R E < / K e y > < / D i a g r a m O b j e c t K e y > < D i a g r a m O b j e c t K e y > < K e y > L i n k s \ & l t ; C o l u m n s \ S u m a   d e   S E T & g t ; - & l t ; M e a s u r e s \ S E T & g t ; < / K e y > < / D i a g r a m O b j e c t K e y > < D i a g r a m O b j e c t K e y > < K e y > L i n k s \ & l t ; C o l u m n s \ S u m a   d e   S E T & g t ; - & l t ; M e a s u r e s \ S E T & g t ; \ C O L U M N < / K e y > < / D i a g r a m O b j e c t K e y > < D i a g r a m O b j e c t K e y > < K e y > L i n k s \ & l t ; C o l u m n s \ S u m a   d e   S E T & g t ; - & l t ; M e a s u r e s \ S E T & g t ; \ M E A S U R E < / K e y > < / D i a g r a m O b j e c t K e y > < D i a g r a m O b j e c t K e y > < K e y > L i n k s \ & l t ; C o l u m n s \ S u m a   d e   D N A & g t ; - & l t ; M e a s u r e s \ D N A & g t ; < / K e y > < / D i a g r a m O b j e c t K e y > < D i a g r a m O b j e c t K e y > < K e y > L i n k s \ & l t ; C o l u m n s \ S u m a   d e   D N A & g t ; - & l t ; M e a s u r e s \ D N A & g t ; \ C O L U M N < / K e y > < / D i a g r a m O b j e c t K e y > < D i a g r a m O b j e c t K e y > < K e y > L i n k s \ & l t ; C o l u m n s \ S u m a   d e   D N A & g t ; - & l t ; M e a s u r e s \ D N A & g t ; \ M E A S U R E < / K e y > < / D i a g r a m O b j e c t K e y > < D i a g r a m O b j e c t K e y > < K e y > L i n k s \ & l t ; C o l u m n s \ S u m a   d e   %   V a r .   A n u a l i z a d o   S E T & g t ; - & l t ; M e a s u r e s \ %   V a r .   A n u a l i z a d o   S E T & g t ; < / K e y > < / D i a g r a m O b j e c t K e y > < D i a g r a m O b j e c t K e y > < K e y > L i n k s \ & l t ; C o l u m n s \ S u m a   d e   %   V a r .   A n u a l i z a d o   S E T & g t ; - & l t ; M e a s u r e s \ %   V a r .   A n u a l i z a d o   S E T & g t ; \ C O L U M N < / K e y > < / D i a g r a m O b j e c t K e y > < D i a g r a m O b j e c t K e y > < K e y > L i n k s \ & l t ; C o l u m n s \ S u m a   d e   %   V a r .   A n u a l i z a d o   S E T & g t ; - & l t ; M e a s u r e s \ %   V a r .   A n u a l i z a d o   S E T & g t ; \ M E A S U R E < / K e y > < / D i a g r a m O b j e c t K e y > < D i a g r a m O b j e c t K e y > < K e y > L i n k s \ & l t ; C o l u m n s \ S u m a   d e   %   V a r .   A n u a l i z a d o   D N A & g t ; - & l t ; M e a s u r e s \ %   V a r .   A n u a l i z a d o   D N A & g t ; < / K e y > < / D i a g r a m O b j e c t K e y > < D i a g r a m O b j e c t K e y > < K e y > L i n k s \ & l t ; C o l u m n s \ S u m a   d e   %   V a r .   A n u a l i z a d o   D N A & g t ; - & l t ; M e a s u r e s \ %   V a r .   A n u a l i z a d o   D N A & g t ; \ C O L U M N < / K e y > < / D i a g r a m O b j e c t K e y > < D i a g r a m O b j e c t K e y > < K e y > L i n k s \ & l t ; C o l u m n s \ S u m a   d e   %   V a r .   A n u a l i z a d o   D N A & g t ; - & l t ; M e a s u r e s \ %   V a r .   A n u a l i z a d o   D N A & g t ; \ M E A S U R E < / K e y > < / D i a g r a m O b j e c t K e y > < D i a g r a m O b j e c t K e y > < K e y > L i n k s \ & l t ; C o l u m n s \ S u m a   d e   I t a i p �   ( m i l l o n e s   d e   U S $ ) & g t ; - & l t ; M e a s u r e s \ I t a i p �   ( m i l l o n e s   d e   U S $ ) & g t ; < / K e y > < / D i a g r a m O b j e c t K e y > < D i a g r a m O b j e c t K e y > < K e y > L i n k s \ & l t ; C o l u m n s \ S u m a   d e   I t a i p �   ( m i l l o n e s   d e   U S $ ) & g t ; - & l t ; M e a s u r e s \ I t a i p �   ( m i l l o n e s   d e   U S $ ) & g t ; \ C O L U M N < / K e y > < / D i a g r a m O b j e c t K e y > < D i a g r a m O b j e c t K e y > < K e y > L i n k s \ & l t ; C o l u m n s \ S u m a   d e   I t a i p �   ( m i l l o n e s   d e   U S $ ) & g t ; - & l t ; M e a s u r e s \ I t a i p �   ( m i l l o n e s   d e   U S $ ) & g t ; \ M E A S U R E < / K e y > < / D i a g r a m O b j e c t K e y > < D i a g r a m O b j e c t K e y > < K e y > L i n k s \ & l t ; C o l u m n s \ S u m a   d e   Y a c y r e t �   ( e n   m i l l o n e s   d e   U S $ ) & g t ; - & l t ; M e a s u r e s \ Y a c y r e t �   ( e n   m i l l o n e s   d e   U S $ ) & g t ; < / K e y > < / D i a g r a m O b j e c t K e y > < D i a g r a m O b j e c t K e y > < K e y > L i n k s \ & l t ; C o l u m n s \ S u m a   d e   Y a c y r e t �   ( e n   m i l l o n e s   d e   U S $ ) & g t ; - & l t ; M e a s u r e s \ Y a c y r e t �   ( e n   m i l l o n e s   d e   U S $ ) & g t ; \ C O L U M N < / K e y > < / D i a g r a m O b j e c t K e y > < D i a g r a m O b j e c t K e y > < K e y > L i n k s \ & l t ; C o l u m n s \ S u m a   d e   Y a c y r e t �   ( e n   m i l l o n e s   d e   U S $ ) & g t ; - & l t ; M e a s u r e s \ Y a c y r e t �   ( e n   m i l l o n e s   d e   U S $ ) & g t ; \ M E A S U R E < / K e y > < / D i a g r a m O b j e c t K e y > < D i a g r a m O b j e c t K e y > < K e y > L i n k s \ & l t ; C o l u m n s \ S u m a   d e   G a s t o   T o t a l   ( O b l i g a d o ) & g t ; - & l t ; M e a s u r e s \ G a s t o   T o t a l   ( O b l i g a d o ) & g t ; < / K e y > < / D i a g r a m O b j e c t K e y > < D i a g r a m O b j e c t K e y > < K e y > L i n k s \ & l t ; C o l u m n s \ S u m a   d e   G a s t o   T o t a l   ( O b l i g a d o ) & g t ; - & l t ; M e a s u r e s \ G a s t o   T o t a l   ( O b l i g a d o ) & g t ; \ C O L U M N < / K e y > < / D i a g r a m O b j e c t K e y > < D i a g r a m O b j e c t K e y > < K e y > L i n k s \ & l t ; C o l u m n s \ S u m a   d e   G a s t o   T o t a l   ( O b l i g a d o ) & g t ; - & l t ; M e a s u r e s \ G a s t o   T o t a l   ( O b l i g a d o ) & g t ; \ M E A S U R E < / K e y > < / D i a g r a m O b j e c t K e y > < D i a g r a m O b j e c t K e y > < K e y > L i n k s \ & l t ; C o l u m n s \ S u m a   d e   R e m u n e r a c i � n   a   l o s   E m p l e a d o s & g t ; - & l t ; M e a s u r e s \ R e m u n e r a c i � n   a   l o s   E m p l e a d o s & g t ; < / K e y > < / D i a g r a m O b j e c t K e y > < D i a g r a m O b j e c t K e y > < K e y > L i n k s \ & l t ; C o l u m n s \ S u m a   d e   R e m u n e r a c i � n   a   l o s   E m p l e a d o s & g t ; - & l t ; M e a s u r e s \ R e m u n e r a c i � n   a   l o s   E m p l e a d o s & g t ; \ C O L U M N < / K e y > < / D i a g r a m O b j e c t K e y > < D i a g r a m O b j e c t K e y > < K e y > L i n k s \ & l t ; C o l u m n s \ S u m a   d e   R e m u n e r a c i � n   a   l o s   E m p l e a d o s & g t ; - & l t ; M e a s u r e s \ R e m u n e r a c i � n   a   l o s   E m p l e a d o s & g t ; \ M E A S U R E < / K e y > < / D i a g r a m O b j e c t K e y > < D i a g r a m O b j e c t K e y > < K e y > L i n k s \ & l t ; C o l u m n s \ S u m a   d e   U s o   d e   B i e n e s   y   S e r v i c i o s & g t ; - & l t ; M e a s u r e s \ U s o   d e   B i e n e s   y   S e r v i c i o s & g t ; < / K e y > < / D i a g r a m O b j e c t K e y > < D i a g r a m O b j e c t K e y > < K e y > L i n k s \ & l t ; C o l u m n s \ S u m a   d e   U s o   d e   B i e n e s   y   S e r v i c i o s & g t ; - & l t ; M e a s u r e s \ U s o   d e   B i e n e s   y   S e r v i c i o s & g t ; \ C O L U M N < / K e y > < / D i a g r a m O b j e c t K e y > < D i a g r a m O b j e c t K e y > < K e y > L i n k s \ & l t ; C o l u m n s \ S u m a   d e   U s o   d e   B i e n e s   y   S e r v i c i o s & g t ; - & l t ; M e a s u r e s \ U s o   d e   B i e n e s   y   S e r v i c i o s & g t ; \ M E A S U R E < / K e y > < / D i a g r a m O b j e c t K e y > < D i a g r a m O b j e c t K e y > < K e y > L i n k s \ & l t ; C o l u m n s \ S u m a   d e   I n t e r e s e s & g t ; - & l t ; M e a s u r e s \ I n t e r e s e s & g t ; < / K e y > < / D i a g r a m O b j e c t K e y > < D i a g r a m O b j e c t K e y > < K e y > L i n k s \ & l t ; C o l u m n s \ S u m a   d e   I n t e r e s e s & g t ; - & l t ; M e a s u r e s \ I n t e r e s e s & g t ; \ C O L U M N < / K e y > < / D i a g r a m O b j e c t K e y > < D i a g r a m O b j e c t K e y > < K e y > L i n k s \ & l t ; C o l u m n s \ S u m a   d e   I n t e r e s e s & g t ; - & l t ; M e a s u r e s \ I n t e r e s e s & g t ; \ M E A S U R E < / K e y > < / D i a g r a m O b j e c t K e y > < D i a g r a m O b j e c t K e y > < K e y > L i n k s \ & l t ; C o l u m n s \ S u m a   d e   D o n a c i o n e s   ( G a s t o ) & g t ; - & l t ; M e a s u r e s \ D o n a c i o n e s   ( G a s t o ) & g t ; < / K e y > < / D i a g r a m O b j e c t K e y > < D i a g r a m O b j e c t K e y > < K e y > L i n k s \ & l t ; C o l u m n s \ S u m a   d e   D o n a c i o n e s   ( G a s t o ) & g t ; - & l t ; M e a s u r e s \ D o n a c i o n e s   ( G a s t o ) & g t ; \ C O L U M N < / K e y > < / D i a g r a m O b j e c t K e y > < D i a g r a m O b j e c t K e y > < K e y > L i n k s \ & l t ; C o l u m n s \ S u m a   d e   D o n a c i o n e s   ( G a s t o ) & g t ; - & l t ; M e a s u r e s \ D o n a c i o n e s   ( G a s t o ) & g t ; \ M E A S U R E < / K e y > < / D i a g r a m O b j e c t K e y > < D i a g r a m O b j e c t K e y > < K e y > L i n k s \ & l t ; C o l u m n s \ S u m a   d e   P r e s t a c i o n e s   S o c i a l e s & g t ; - & l t ; M e a s u r e s \ P r e s t a c i o n e s   S o c i a l e s & g t ; < / K e y > < / D i a g r a m O b j e c t K e y > < D i a g r a m O b j e c t K e y > < K e y > L i n k s \ & l t ; C o l u m n s \ S u m a   d e   P r e s t a c i o n e s   S o c i a l e s & g t ; - & l t ; M e a s u r e s \ P r e s t a c i o n e s   S o c i a l e s & g t ; \ C O L U M N < / K e y > < / D i a g r a m O b j e c t K e y > < D i a g r a m O b j e c t K e y > < K e y > L i n k s \ & l t ; C o l u m n s \ S u m a   d e   P r e s t a c i o n e s   S o c i a l e s & g t ; - & l t ; M e a s u r e s \ P r e s t a c i o n e s   S o c i a l e s & g t ; \ M E A S U R E < / K e y > < / D i a g r a m O b j e c t K e y > < D i a g r a m O b j e c t K e y > < K e y > L i n k s \ & l t ; C o l u m n s \ S u m a   d e   O t r o s   G a s t o s & g t ; - & l t ; M e a s u r e s \ O t r o s   G a s t o s & g t ; < / K e y > < / D i a g r a m O b j e c t K e y > < D i a g r a m O b j e c t K e y > < K e y > L i n k s \ & l t ; C o l u m n s \ S u m a   d e   O t r o s   G a s t o s & g t ; - & l t ; M e a s u r e s \ O t r o s   G a s t o s & g t ; \ C O L U M N < / K e y > < / D i a g r a m O b j e c t K e y > < D i a g r a m O b j e c t K e y > < K e y > L i n k s \ & l t ; C o l u m n s \ S u m a   d e   O t r o s   G a s t o s & g t ; - & l t ; M e a s u r e s \ O t r o s   G a s t o s & g t ; \ M E A S U R E < / K e y > < / D i a g r a m O b j e c t K e y > < D i a g r a m O b j e c t K e y > < K e y > L i n k s \ & l t ; C o l u m n s \ S u m a   d e   R O N   ( %   d e l   P I B ) & g t ; - & l t ; M e a s u r e s \ R O N   ( %   d e l   P I B ) & g t ; < / K e y > < / D i a g r a m O b j e c t K e y > < D i a g r a m O b j e c t K e y > < K e y > L i n k s \ & l t ; C o l u m n s \ S u m a   d e   R O N   ( %   d e l   P I B ) & g t ; - & l t ; M e a s u r e s \ R O N   ( %   d e l   P I B ) & g t ; \ C O L U M N < / K e y > < / D i a g r a m O b j e c t K e y > < D i a g r a m O b j e c t K e y > < K e y > L i n k s \ & l t ; C o l u m n s \ S u m a   d e   R O N   ( %   d e l   P I B ) & g t ; - & l t ; M e a s u r e s \ R O N   ( %   d e l   P I B ) & g t ; \ M E A S U R E < / K e y > < / D i a g r a m O b j e c t K e y > < D i a g r a m O b j e c t K e y > < K e y > L i n k s \ & l t ; C o l u m n s \ S u m a   d e   M O P C   ( m m   U S $ ) & g t ; - & l t ; M e a s u r e s \ M O P C   ( m m   U S $ ) & g t ; < / K e y > < / D i a g r a m O b j e c t K e y > < D i a g r a m O b j e c t K e y > < K e y > L i n k s \ & l t ; C o l u m n s \ S u m a   d e   M O P C   ( m m   U S $ ) & g t ; - & l t ; M e a s u r e s \ M O P C   ( m m   U S $ ) & g t ; \ C O L U M N < / K e y > < / D i a g r a m O b j e c t K e y > < D i a g r a m O b j e c t K e y > < K e y > L i n k s \ & l t ; C o l u m n s \ S u m a   d e   M O P C   ( m m   U S $ ) & g t ; - & l t ; M e a s u r e s \ M O P C   ( m m   U S $ ) & g t ; \ M E A S U R E < / K e y > < / D i a g r a m O b j e c t K e y > < D i a g r a m O b j e c t K e y > < K e y > L i n k s \ & l t ; C o l u m n s \ S u m a   d e   O t r a s   e n t i d a d e s   ( m m   U S $ ) & g t ; - & l t ; M e a s u r e s \ O t r a s   e n t i d a d e s   ( m m   U S $ ) & g t ; < / K e y > < / D i a g r a m O b j e c t K e y > < D i a g r a m O b j e c t K e y > < K e y > L i n k s \ & l t ; C o l u m n s \ S u m a   d e   O t r a s   e n t i d a d e s   ( m m   U S $ ) & g t ; - & l t ; M e a s u r e s \ O t r a s   e n t i d a d e s   ( m m   U S $ ) & g t ; \ C O L U M N < / K e y > < / D i a g r a m O b j e c t K e y > < D i a g r a m O b j e c t K e y > < K e y > L i n k s \ & l t ; C o l u m n s \ S u m a   d e   O t r a s   e n t i d a d e s   ( m m   U S $ ) & g t ; - & l t ; M e a s u r e s \ O t r a s   e n t i d a d e s   ( m m   U S $ ) & g t ; \ M E A S U R E < / K e y > < / D i a g r a m O b j e c t K e y > < D i a g r a m O b j e c t K e y > < K e y > L i n k s \ & l t ; C o l u m n s \ S u m a   d e   A N A N F   ( m m   U S $ ) & g t ; - & l t ; M e a s u r e s \ A N A N F   ( m m   U S $ ) & g t ; < / K e y > < / D i a g r a m O b j e c t K e y > < D i a g r a m O b j e c t K e y > < K e y > L i n k s \ & l t ; C o l u m n s \ S u m a   d e   A N A N F   ( m m   U S $ ) & g t ; - & l t ; M e a s u r e s \ A N A N F   ( m m   U S $ ) & g t ; \ C O L U M N < / K e y > < / D i a g r a m O b j e c t K e y > < D i a g r a m O b j e c t K e y > < K e y > L i n k s \ & l t ; C o l u m n s \ S u m a   d e   A N A N F   ( m m   U S $ ) & g t ; - & l t ; M e a s u r e s \ A N A N F   ( m m   U S $ ) & g t ; \ M E A S U R E < / K e y > < / D i a g r a m O b j e c t K e y > < D i a g r a m O b j e c t K e y > < K e y > L i n k s \ & l t ; C o l u m n s \ S u m a   d e   R e s u l t a d o   F i s c a l   ( %   d e l   P I B ) & g t ; - & l t ; M e a s u r e s \ R e s u l t a d o   F i s c a l   ( %   d e l   P I B ) & g t ; < / K e y > < / D i a g r a m O b j e c t K e y > < D i a g r a m O b j e c t K e y > < K e y > L i n k s \ & l t ; C o l u m n s \ S u m a   d e   R e s u l t a d o   F i s c a l   ( %   d e l   P I B ) & g t ; - & l t ; M e a s u r e s \ R e s u l t a d o   F i s c a l   ( %   d e l   P I B ) & g t ; \ C O L U M N < / K e y > < / D i a g r a m O b j e c t K e y > < D i a g r a m O b j e c t K e y > < K e y > L i n k s \ & l t ; C o l u m n s \ S u m a   d e   R e s u l t a d o   F i s c a l   ( %   d e l   P I B ) & g t ; - & l t ; M e a s u r e s \ R e s u l t a d o   F i s c a l   ( %   d e l   P I B ) & g t ; \ M E A S U R E < / K e y > < / D i a g r a m O b j e c t K e y > < D i a g r a m O b j e c t K e y > < K e y > L i n k s \ & l t ; C o l u m n s \ S u m a   d e   S S P P   f i n a n c i a d o s   c o n   I n g r e s o s   T r i b u t a r i o s & g t ; - & l t ; M e a s u r e s \ S S P P   f i n a n c i a d o s   c o n   I n g r e s o s   T r i b u t a r i o s & g t ; < / K e y > < / D i a g r a m O b j e c t K e y > < D i a g r a m O b j e c t K e y > < K e y > L i n k s \ & l t ; C o l u m n s \ S u m a   d e   S S P P   f i n a n c i a d o s   c o n   I n g r e s o s   T r i b u t a r i o s & g t ; - & l t ; M e a s u r e s \ S S P P   f i n a n c i a d o s   c o n   I n g r e s o s   T r i b u t a r i o s & g t ; \ C O L U M N < / K e y > < / D i a g r a m O b j e c t K e y > < D i a g r a m O b j e c t K e y > < K e y > L i n k s \ & l t ; C o l u m n s \ S u m a   d e   S S P P   f i n a n c i a d o s   c o n   I n g r e s o s   T r i b u t a r i o s & g t ; - & l t ; M e a s u r e s \ S S P P   f i n a n c i a d o s   c o n   I n g r e s o s   T r i b u t a r i o s & g t ; \ M E A S U R E < / K e y > < / D i a g r a m O b j e c t K e y > < D i a g r a m O b j e c t K e y > < K e y > L i n k s \ & l t ; C o l u m n s \ S u m a   d e   R e s u l t a d o   f i s c a l   p r i m a r i o   ( %   d e l   P I B ) & g t ; - & l t ; M e a s u r e s \ R e s u l t a d o   f i s c a l   p r i m a r i o   ( %   d e l   P I B ) & g t ; < / K e y > < / D i a g r a m O b j e c t K e y > < D i a g r a m O b j e c t K e y > < K e y > L i n k s \ & l t ; C o l u m n s \ S u m a   d e   R e s u l t a d o   f i s c a l   p r i m a r i o   ( %   d e l   P I B ) & g t ; - & l t ; M e a s u r e s \ R e s u l t a d o   f i s c a l   p r i m a r i o   ( %   d e l   P I B ) & g t ; \ C O L U M N < / K e y > < / D i a g r a m O b j e c t K e y > < D i a g r a m O b j e c t K e y > < K e y > L i n k s \ & l t ; C o l u m n s \ S u m a   d e   R e s u l t a d o   f i s c a l   p r i m a r i o   ( %   d e l   P I B ) & g t ; - & l t ; M e a s u r e s \ R e s u l t a d o   f i s c a l   p r i m a r i o   ( %   d e l   P I B ) & g t ; \ M E A S U R E < / K e y > < / D i a g r a m O b j e c t K e y > < D i a g r a m O b j e c t K e y > < K e y > L i n k s \ & l t ; C o l u m n s \ S u m a   d e   R O N   a n u a l i z a d o   ( %   d e l   P I B ) & g t ; - & l t ; M e a s u r e s \ R O N   a n u a l i z a d o   ( %   d e l   P I B ) & g t ; < / K e y > < / D i a g r a m O b j e c t K e y > < D i a g r a m O b j e c t K e y > < K e y > L i n k s \ & l t ; C o l u m n s \ S u m a   d e   R O N   a n u a l i z a d o   ( %   d e l   P I B ) & g t ; - & l t ; M e a s u r e s \ R O N   a n u a l i z a d o   ( %   d e l   P I B ) & g t ; \ C O L U M N < / K e y > < / D i a g r a m O b j e c t K e y > < D i a g r a m O b j e c t K e y > < K e y > L i n k s \ & l t ; C o l u m n s \ S u m a   d e   R O N   a n u a l i z a d o   ( %   d e l   P I B ) & g t ; - & l t ; M e a s u r e s \ R O N   a n u a l i z a d o   ( %   d e l   P I B ) & g t ; \ M E A S U R E < / K e y > < / D i a g r a m O b j e c t K e y > < D i a g r a m O b j e c t K e y > < K e y > L i n k s \ & l t ; C o l u m n s \ S u m a   d e   A N A N F   a n u a l i z a d o   ( %   d e l   P I B ) & g t ; - & l t ; M e a s u r e s \ A N A N F   a n u a l i z a d o   ( %   d e l   P I B ) & g t ; < / K e y > < / D i a g r a m O b j e c t K e y > < D i a g r a m O b j e c t K e y > < K e y > L i n k s \ & l t ; C o l u m n s \ S u m a   d e   A N A N F   a n u a l i z a d o   ( %   d e l   P I B ) & g t ; - & l t ; M e a s u r e s \ A N A N F   a n u a l i z a d o   ( %   d e l   P I B ) & g t ; \ C O L U M N < / K e y > < / D i a g r a m O b j e c t K e y > < D i a g r a m O b j e c t K e y > < K e y > L i n k s \ & l t ; C o l u m n s \ S u m a   d e   A N A N F   a n u a l i z a d o   ( %   d e l   P I B ) & g t ; - & l t ; M e a s u r e s \ A N A N F   a n u a l i z a d o   ( %   d e l   P I B ) & g t ; \ M E A S U R E < / K e y > < / D i a g r a m O b j e c t K e y > < D i a g r a m O b j e c t K e y > < K e y > L i n k s \ & l t ; C o l u m n s \ S u m a   d e   R e s u l t a d o   f i s c a l   a n u a l i z a d o   ( %   d e l   P I B ) & g t ; - & l t ; M e a s u r e s \ R e s u l t a d o   f i s c a l   a n u a l i z a d o   ( %   d e l   P I B ) & g t ; < / K e y > < / D i a g r a m O b j e c t K e y > < D i a g r a m O b j e c t K e y > < K e y > L i n k s \ & l t ; C o l u m n s \ S u m a   d e   R e s u l t a d o   f i s c a l   a n u a l i z a d o   ( %   d e l   P I B ) & g t ; - & l t ; M e a s u r e s \ R e s u l t a d o   f i s c a l   a n u a l i z a d o   ( %   d e l   P I B ) & g t ; \ C O L U M N < / K e y > < / D i a g r a m O b j e c t K e y > < D i a g r a m O b j e c t K e y > < K e y > L i n k s \ & l t ; C o l u m n s \ S u m a   d e   R e s u l t a d o   f i s c a l   a n u a l i z a d o   ( %   d e l   P I B ) & g t ; - & l t ; M e a s u r e s \ R e s u l t a d o   f i s c a l   a n u a l i z a d o   ( %   d e l   P I B ) & g t ; \ M E A S U R E < / K e y > < / D i a g r a m O b j e c t K e y > < D i a g r a m O b j e c t K e y > < K e y > L i n k s \ & l t ; C o l u m n s \ S u m a   d e   A N A N F   ( %   d e l   P I B ) & g t ; - & l t ; M e a s u r e s \ A N A N F   ( %   d e l   P I B ) & g t ; < / K e y > < / D i a g r a m O b j e c t K e y > < D i a g r a m O b j e c t K e y > < K e y > L i n k s \ & l t ; C o l u m n s \ S u m a   d e   A N A N F   ( %   d e l   P I B ) & g t ; - & l t ; M e a s u r e s \ A N A N F   ( %   d e l   P I B ) & g t ; \ C O L U M N < / K e y > < / D i a g r a m O b j e c t K e y > < D i a g r a m O b j e c t K e y > < K e y > L i n k s \ & l t ; C o l u m n s \ S u m a   d e   A N A N F   ( %   d e l   P I B ) & g t ; - & l t ; M e a s u r e s \ A N A N F   ( %   d e l   P I B ) & g t ; \ M E A S U R E < / K e y > < / D i a g r a m O b j e c t K e y > < D i a g r a m O b j e c t K e y > < K e y > L i n k s \ & l t ; C o l u m n s \ S u m a   d e   I T   S u m a   1 2   m e s e s & g t ; - & l t ; M e a s u r e s \ I T   S u m a   1 2   m e s e s & g t ; < / K e y > < / D i a g r a m O b j e c t K e y > < D i a g r a m O b j e c t K e y > < K e y > L i n k s \ & l t ; C o l u m n s \ S u m a   d e   I T   S u m a   1 2   m e s e s & g t ; - & l t ; M e a s u r e s \ I T   S u m a   1 2   m e s e s & g t ; \ C O L U M N < / K e y > < / D i a g r a m O b j e c t K e y > < D i a g r a m O b j e c t K e y > < K e y > L i n k s \ & l t ; C o l u m n s \ S u m a   d e   I T   S u m a   1 2   m e s e s & g t ; - & l t ; M e a s u r e s \ I T   S u m a   1 2   m e s e s & g t ; \ M E A S U R E < / K e y > < / D i a g r a m O b j e c t K e y > < D i a g r a m O b j e c t K e y > < K e y > L i n k s \ & l t ; C o l u m n s \ S u m a   d e   T r i b u t a r i o s   s u m a   1 2   m e s e s & g t ; - & l t ; M e a s u r e s \ T r i b u t a r i o s   s u m a   1 2   m e s e s & g t ; < / K e y > < / D i a g r a m O b j e c t K e y > < D i a g r a m O b j e c t K e y > < K e y > L i n k s \ & l t ; C o l u m n s \ S u m a   d e   T r i b u t a r i o s   s u m a   1 2   m e s e s & g t ; - & l t ; M e a s u r e s \ T r i b u t a r i o s   s u m a   1 2   m e s e s & g t ; \ C O L U M N < / K e y > < / D i a g r a m O b j e c t K e y > < D i a g r a m O b j e c t K e y > < K e y > L i n k s \ & l t ; C o l u m n s \ S u m a   d e   T r i b u t a r i o s   s u m a   1 2   m e s e s & g t ; - & l t ; M e a s u r e s \ T r i b u t a r i o s   s u m a   1 2   m e s e s & g t ; \ M E A S U R E < / K e y > < / D i a g r a m O b j e c t K e y > < D i a g r a m O b j e c t K e y > < K e y > L i n k s \ & l t ; C o l u m n s \ S u m a   d e   S E T   s u m a   1 2   m e s e s & g t ; - & l t ; M e a s u r e s \ S E T   s u m a   1 2   m e s e s & g t ; < / K e y > < / D i a g r a m O b j e c t K e y > < D i a g r a m O b j e c t K e y > < K e y > L i n k s \ & l t ; C o l u m n s \ S u m a   d e   S E T   s u m a   1 2   m e s e s & g t ; - & l t ; M e a s u r e s \ S E T   s u m a   1 2   m e s e s & g t ; \ C O L U M N < / K e y > < / D i a g r a m O b j e c t K e y > < D i a g r a m O b j e c t K e y > < K e y > L i n k s \ & l t ; C o l u m n s \ S u m a   d e   S E T   s u m a   1 2   m e s e s & g t ; - & l t ; M e a s u r e s \ S E T   s u m a   1 2   m e s e s & g t ; \ M E A S U R E < / K e y > < / D i a g r a m O b j e c t K e y > < D i a g r a m O b j e c t K e y > < K e y > L i n k s \ & l t ; C o l u m n s \ S u m a   d e   D N A   s u m a   1 2   m e s e s & g t ; - & l t ; M e a s u r e s \ D N A   s u m a   1 2   m e s e s & g t ; < / K e y > < / D i a g r a m O b j e c t K e y > < D i a g r a m O b j e c t K e y > < K e y > L i n k s \ & l t ; C o l u m n s \ S u m a   d e   D N A   s u m a   1 2   m e s e s & g t ; - & l t ; M e a s u r e s \ D N A   s u m a   1 2   m e s e s & g t ; \ C O L U M N < / K e y > < / D i a g r a m O b j e c t K e y > < D i a g r a m O b j e c t K e y > < K e y > L i n k s \ & l t ; C o l u m n s \ S u m a   d e   D N A   s u m a   1 2   m e s e s & g t ; - & l t ; M e a s u r e s \ D N A   s u m a   1 2   m e s e s & g t ; \ M E A S U R E < / K e y > < / D i a g r a m O b j e c t K e y > < D i a g r a m O b j e c t K e y > < K e y > L i n k s \ & l t ; C o l u m n s \ S u m a   d e   G a s t o   T o t a l   s u m a   1 2   m e s e s & g t ; - & l t ; M e a s u r e s \ G a s t o   T o t a l   s u m a   1 2   m e s e s & g t ; < / K e y > < / D i a g r a m O b j e c t K e y > < D i a g r a m O b j e c t K e y > < K e y > L i n k s \ & l t ; C o l u m n s \ S u m a   d e   G a s t o   T o t a l   s u m a   1 2   m e s e s & g t ; - & l t ; M e a s u r e s \ G a s t o   T o t a l   s u m a   1 2   m e s e s & g t ; \ C O L U M N < / K e y > < / D i a g r a m O b j e c t K e y > < D i a g r a m O b j e c t K e y > < K e y > L i n k s \ & l t ; C o l u m n s \ S u m a   d e   G a s t o   T o t a l   s u m a   1 2   m e s e s & g t ; - & l t ; M e a s u r e s \ G a s t o   T o t a l   s u m a   1 2   m e s e s & g t ; \ M E A S U R E < / K e y > < / D i a g r a m O b j e c t K e y > < D i a g r a m O b j e c t K e y > < K e y > L i n k s \ & l t ; C o l u m n s \ S u m a   d e   R O N   a c u m u l a d o   1 2   m e s e s & g t ; - & l t ; M e a s u r e s \ R O N   a c u m u l a d o   1 2   m e s e s & g t ; < / K e y > < / D i a g r a m O b j e c t K e y > < D i a g r a m O b j e c t K e y > < K e y > L i n k s \ & l t ; C o l u m n s \ S u m a   d e   R O N   a c u m u l a d o   1 2   m e s e s & g t ; - & l t ; M e a s u r e s \ R O N   a c u m u l a d o   1 2   m e s e s & g t ; \ C O L U M N < / K e y > < / D i a g r a m O b j e c t K e y > < D i a g r a m O b j e c t K e y > < K e y > L i n k s \ & l t ; C o l u m n s \ S u m a   d e   R O N   a c u m u l a d o   1 2   m e s e s & g t ; - & l t ; M e a s u r e s \ R O N   a c u m u l a d o   1 2   m e s e s & g t ; \ M E A S U R E < / K e y > < / D i a g r a m O b j e c t K e y > < D i a g r a m O b j e c t K e y > < K e y > L i n k s \ & l t ; C o l u m n s \ S u m a   d e   A N A N F   a c u m u l a d o   1 2   m e s e s & g t ; - & l t ; M e a s u r e s \ A N A N F   a c u m u l a d o   1 2   m e s e s & g t ; < / K e y > < / D i a g r a m O b j e c t K e y > < D i a g r a m O b j e c t K e y > < K e y > L i n k s \ & l t ; C o l u m n s \ S u m a   d e   A N A N F   a c u m u l a d o   1 2   m e s e s & g t ; - & l t ; M e a s u r e s \ A N A N F   a c u m u l a d o   1 2   m e s e s & g t ; \ C O L U M N < / K e y > < / D i a g r a m O b j e c t K e y > < D i a g r a m O b j e c t K e y > < K e y > L i n k s \ & l t ; C o l u m n s \ S u m a   d e   A N A N F   a c u m u l a d o   1 2   m e s e s & g t ; - & l t ; M e a s u r e s \ A N A N F   a c u m u l a d o   1 2   m e s e s & g t ; \ M E A S U R E < / K e y > < / D i a g r a m O b j e c t K e y > < D i a g r a m O b j e c t K e y > < K e y > L i n k s \ & l t ; C o l u m n s \ S u m a   d e   R e s u l t a d o   f i s c a l   a n u a l i z a d o & g t ; - & l t ; M e a s u r e s \ R e s u l t a d o   f i s c a l   a n u a l i z a d o & g t ; < / K e y > < / D i a g r a m O b j e c t K e y > < D i a g r a m O b j e c t K e y > < K e y > L i n k s \ & l t ; C o l u m n s \ S u m a   d e   R e s u l t a d o   f i s c a l   a n u a l i z a d o & g t ; - & l t ; M e a s u r e s \ R e s u l t a d o   f i s c a l   a n u a l i z a d o & g t ; \ C O L U M N < / K e y > < / D i a g r a m O b j e c t K e y > < D i a g r a m O b j e c t K e y > < K e y > L i n k s \ & l t ; C o l u m n s \ S u m a   d e   R e s u l t a d o   f i s c a l   a n u a l i z a d o & g t ; - & l t ; M e a s u r e s \ R e s u l t a d o   f i s c a l   a n u a l i z a d o & g t ; \ M E A S U R E < / K e y > < / D i a g r a m O b j e c t K e y > < D i a g r a m O b j e c t K e y > < K e y > L i n k s \ & l t ; C o l u m n s \ S u m a   d e   %   V a r   i n t e r a n u a l & g t ; - & l t ; M e a s u r e s \ %   V a r   i n t e r a n u a l & g t ; < / K e y > < / D i a g r a m O b j e c t K e y > < D i a g r a m O b j e c t K e y > < K e y > L i n k s \ & l t ; C o l u m n s \ S u m a   d e   %   V a r   i n t e r a n u a l & g t ; - & l t ; M e a s u r e s \ %   V a r   i n t e r a n u a l & g t ; \ C O L U M N < / K e y > < / D i a g r a m O b j e c t K e y > < D i a g r a m O b j e c t K e y > < K e y > L i n k s \ & l t ; C o l u m n s \ S u m a   d e   %   V a r   i n t e r a n u a l & g t ; - & l t ; M e a s u r e s \ %   V a r   i n t e r a n u a l & g t ; \ M E A S U R E < / K e y > < / D i a g r a m O b j e c t K e y > < D i a g r a m O b j e c t K e y > < K e y > L i n k s \ & l t ; C o l u m n s \ S u m a   d e   %   V a r .   I n t e r a n u a l   T r i b u t a r i o s & g t ; - & l t ; M e a s u r e s \ %   V a r .   I n t e r a n u a l   T r i b u t a r i o s & g t ; < / K e y > < / D i a g r a m O b j e c t K e y > < D i a g r a m O b j e c t K e y > < K e y > L i n k s \ & l t ; C o l u m n s \ S u m a   d e   %   V a r .   I n t e r a n u a l   T r i b u t a r i o s & g t ; - & l t ; M e a s u r e s \ %   V a r .   I n t e r a n u a l   T r i b u t a r i o s & g t ; \ C O L U M N < / K e y > < / D i a g r a m O b j e c t K e y > < D i a g r a m O b j e c t K e y > < K e y > L i n k s \ & l t ; C o l u m n s \ S u m a   d e   %   V a r .   I n t e r a n u a l   T r i b u t a r i o s & g t ; - & l t ; M e a s u r e s \ %   V a r .   I n t e r a n u a l   T r i b u t a r i o s & g t ; \ M E A S U R E < / K e y > < / D i a g r a m O b j e c t K e y > < D i a g r a m O b j e c t K e y > < K e y > L i n k s \ & l t ; C o l u m n s \ S u m a   d e   %   V a r .   I n t e r a n u a l   R e m u n . & g t ; - & l t ; M e a s u r e s \ %   V a r .   I n t e r a n u a l   R e m u n . & g t ; < / K e y > < / D i a g r a m O b j e c t K e y > < D i a g r a m O b j e c t K e y > < K e y > L i n k s \ & l t ; C o l u m n s \ S u m a   d e   %   V a r .   I n t e r a n u a l   R e m u n . & g t ; - & l t ; M e a s u r e s \ %   V a r .   I n t e r a n u a l   R e m u n . & g t ; \ C O L U M N < / K e y > < / D i a g r a m O b j e c t K e y > < D i a g r a m O b j e c t K e y > < K e y > L i n k s \ & l t ; C o l u m n s \ S u m a   d e   %   V a r .   I n t e r a n u a l   R e m u n . & g t ; - & l t ; M e a s u r e s \ %   V a r .   I n t e r a n u a l   R e m u n . & g t ; \ M E A S U R E < / K e y > < / D i a g r a m O b j e c t K e y > < D i a g r a m O b j e c t K e y > < K e y > L i n k s \ & l t ; C o l u m n s \ S u m a   d e   %   V a r .   A c u m u l a d o   R e m u n . & g t ; - & l t ; M e a s u r e s \ %   V a r .   A c u m u l a d o   R e m u n . & g t ; < / K e y > < / D i a g r a m O b j e c t K e y > < D i a g r a m O b j e c t K e y > < K e y > L i n k s \ & l t ; C o l u m n s \ S u m a   d e   %   V a r .   A c u m u l a d o   R e m u n . & g t ; - & l t ; M e a s u r e s \ %   V a r .   A c u m u l a d o   R e m u n . & g t ; \ C O L U M N < / K e y > < / D i a g r a m O b j e c t K e y > < D i a g r a m O b j e c t K e y > < K e y > L i n k s \ & l t ; C o l u m n s \ S u m a   d e   %   V a r .   A c u m u l a d o   R e m u n . & g t ; - & l t ; M e a s u r e s \ %   V a r .   A c u m u l a d o   R e m u n . & g t ; \ M E A S U R E < / K e y > < / D i a g r a m O b j e c t K e y > < D i a g r a m O b j e c t K e y > < K e y > L i n k s \ & l t ; C o l u m n s \ S u m a   d e   S u e l d o s & g t ; - & l t ; M e a s u r e s \ S u e l d o s & g t ; < / K e y > < / D i a g r a m O b j e c t K e y > < D i a g r a m O b j e c t K e y > < K e y > L i n k s \ & l t ; C o l u m n s \ S u m a   d e   S u e l d o s & g t ; - & l t ; M e a s u r e s \ S u e l d o s & g t ; \ C O L U M N < / K e y > < / D i a g r a m O b j e c t K e y > < D i a g r a m O b j e c t K e y > < K e y > L i n k s \ & l t ; C o l u m n s \ S u m a   d e   S u e l d o s & g t ; - & l t ; M e a s u r e s \ S u e l d o s & g t ; \ M E A S U R E < / K e y > < / D i a g r a m O b j e c t K e y > < D i a g r a m O b j e c t K e y > < K e y > L i n k s \ & l t ; C o l u m n s \ S u m a   d e   O t r a s   r e m u n e r a c i o n e s & g t ; - & l t ; M e a s u r e s \ O t r a s   r e m u n e r a c i o n e s & g t ; < / K e y > < / D i a g r a m O b j e c t K e y > < D i a g r a m O b j e c t K e y > < K e y > L i n k s \ & l t ; C o l u m n s \ S u m a   d e   O t r a s   r e m u n e r a c i o n e s & g t ; - & l t ; M e a s u r e s \ O t r a s   r e m u n e r a c i o n e s & g t ; \ C O L U M N < / K e y > < / D i a g r a m O b j e c t K e y > < D i a g r a m O b j e c t K e y > < K e y > L i n k s \ & l t ; C o l u m n s \ S u m a   d e   O t r a s   r e m u n e r a c i o n e s & g t ; - & l t ; M e a s u r e s \ O t r a s   r e m u n e r a c i o n e s & g t ; \ M E A S U R E < / K e y > < / D i a g r a m O b j e c t K e y > < D i a g r a m O b j e c t K e y > < K e y > L i n k s \ & l t ; C o l u m n s \ S u m a   d e   S a l a r i o s   L e y   d e   E m e r g e n c i a & g t ; - & l t ; M e a s u r e s \ S a l a r i o s   L e y   d e   E m e r g e n c i a & g t ; < / K e y > < / D i a g r a m O b j e c t K e y > < D i a g r a m O b j e c t K e y > < K e y > L i n k s \ & l t ; C o l u m n s \ S u m a   d e   S a l a r i o s   L e y   d e   E m e r g e n c i a & g t ; - & l t ; M e a s u r e s \ S a l a r i o s   L e y   d e   E m e r g e n c i a & g t ; \ C O L U M N < / K e y > < / D i a g r a m O b j e c t K e y > < D i a g r a m O b j e c t K e y > < K e y > L i n k s \ & l t ; C o l u m n s \ S u m a   d e   S a l a r i o s   L e y   d e   E m e r g e n c i a & g t ; - & l t ; M e a s u r e s \ S a l a r i o s   L e y   d e   E m e r g e n c i a & g t ; \ M E A S U R E < / K e y > < / D i a g r a m O b j e c t K e y > < D i a g r a m O b j e c t K e y > < K e y > L i n k s \ & l t ; C o l u m n s \ S u m a   d e   F F P P & g t ; - & l t ; M e a s u r e s \ F F P P & g t ; < / K e y > < / D i a g r a m O b j e c t K e y > < D i a g r a m O b j e c t K e y > < K e y > L i n k s \ & l t ; C o l u m n s \ S u m a   d e   F F P P & g t ; - & l t ; M e a s u r e s \ F F P P & g t ; \ C O L U M N < / K e y > < / D i a g r a m O b j e c t K e y > < D i a g r a m O b j e c t K e y > < K e y > L i n k s \ & l t ; C o l u m n s \ S u m a   d e   F F P P & g t ; - & l t ; M e a s u r e s \ F F P P & g t ; \ M E A S U R E < / K e y > < / D i a g r a m O b j e c t K e y > < D i a g r a m O b j e c t K e y > < K e y > L i n k s \ & l t ; C o l u m n s \ S u m a   d e   M E C & g t ; - & l t ; M e a s u r e s \ M E C & g t ; < / K e y > < / D i a g r a m O b j e c t K e y > < D i a g r a m O b j e c t K e y > < K e y > L i n k s \ & l t ; C o l u m n s \ S u m a   d e   M E C & g t ; - & l t ; M e a s u r e s \ M E C & g t ; \ C O L U M N < / K e y > < / D i a g r a m O b j e c t K e y > < D i a g r a m O b j e c t K e y > < K e y > L i n k s \ & l t ; C o l u m n s \ S u m a   d e   M E C & g t ; - & l t ; M e a s u r e s \ M E C & g t ; \ M E A S U R E < / K e y > < / D i a g r a m O b j e c t K e y > < D i a g r a m O b j e c t K e y > < K e y > L i n k s \ & l t ; C o l u m n s \ S u m a   d e   M S P B S & g t ; - & l t ; M e a s u r e s \ M S P B S & g t ; < / K e y > < / D i a g r a m O b j e c t K e y > < D i a g r a m O b j e c t K e y > < K e y > L i n k s \ & l t ; C o l u m n s \ S u m a   d e   M S P B S & g t ; - & l t ; M e a s u r e s \ M S P B S & g t ; \ C O L U M N < / K e y > < / D i a g r a m O b j e c t K e y > < D i a g r a m O b j e c t K e y > < K e y > L i n k s \ & l t ; C o l u m n s \ S u m a   d e   M S P B S & g t ; - & l t ; M e a s u r e s \ M S P B S & g t ; \ M E A S U R E < / K e y > < / D i a g r a m O b j e c t K e y > < D i a g r a m O b j e c t K e y > < K e y > L i n k s \ & l t ; C o l u m n s \ S u m a   d e   H o s p i t a l   d e   C l � n i c a s & g t ; - & l t ; M e a s u r e s \ H o s p i t a l   d e   C l � n i c a s & g t ; < / K e y > < / D i a g r a m O b j e c t K e y > < D i a g r a m O b j e c t K e y > < K e y > L i n k s \ & l t ; C o l u m n s \ S u m a   d e   H o s p i t a l   d e   C l � n i c a s & g t ; - & l t ; M e a s u r e s \ H o s p i t a l   d e   C l � n i c a s & g t ; \ C O L U M N < / K e y > < / D i a g r a m O b j e c t K e y > < D i a g r a m O b j e c t K e y > < K e y > L i n k s \ & l t ; C o l u m n s \ S u m a   d e   H o s p i t a l   d e   C l � n i c a s & g t ; - & l t ; M e a s u r e s \ H o s p i t a l   d e   C l � n i c a s & g t ; \ M E A S U R E < / K e y > < / D i a g r a m O b j e c t K e y > < D i a g r a m O b j e c t K e y > < K e y > L i n k s \ & l t ; C o l u m n s \ S u m a   d e   %   V a r   i n t e r a n u a l   A N A N F & g t ; - & l t ; M e a s u r e s \ %   V a r   i n t e r a n u a l   A N A N F & g t ; < / K e y > < / D i a g r a m O b j e c t K e y > < D i a g r a m O b j e c t K e y > < K e y > L i n k s \ & l t ; C o l u m n s \ S u m a   d e   %   V a r   i n t e r a n u a l   A N A N F & g t ; - & l t ; M e a s u r e s \ %   V a r   i n t e r a n u a l   A N A N F & g t ; \ C O L U M N < / K e y > < / D i a g r a m O b j e c t K e y > < D i a g r a m O b j e c t K e y > < K e y > L i n k s \ & l t ; C o l u m n s \ S u m a   d e   %   V a r   i n t e r a n u a l   A N A N F & g t ; - & l t ; M e a s u r e s \ %   V a r   i n t e r a n u a l   A N A N F & g t ; \ M E A S U R E < / K e y > < / D i a g r a m O b j e c t K e y > < D i a g r a m O b j e c t K e y > < K e y > L i n k s \ & l t ; C o l u m n s \ S u m a   d e   I n g r e s o   T o t a l   ( %   d e l   P I B ) & g t ; - & l t ; M e a s u r e s \ I n g r e s o   T o t a l   ( %   d e l   P I B ) & g t ; < / K e y > < / D i a g r a m O b j e c t K e y > < D i a g r a m O b j e c t K e y > < K e y > L i n k s \ & l t ; C o l u m n s \ S u m a   d e   I n g r e s o   T o t a l   ( %   d e l   P I B ) & g t ; - & l t ; M e a s u r e s \ I n g r e s o   T o t a l   ( %   d e l   P I B ) & g t ; \ C O L U M N < / K e y > < / D i a g r a m O b j e c t K e y > < D i a g r a m O b j e c t K e y > < K e y > L i n k s \ & l t ; C o l u m n s \ S u m a   d e   I n g r e s o   T o t a l   ( %   d e l   P I B ) & g t ; - & l t ; M e a s u r e s \ I n g r e s o   T o t a l   ( %   d e l   P I B ) & g t ; \ M E A S U R E < / K e y > < / D i a g r a m O b j e c t K e y > < D i a g r a m O b j e c t K e y > < K e y > L i n k s \ & l t ; C o l u m n s \ S u m a   d e   G a s t o   T o t a l   ( %   d e l   P I B ) & g t ; - & l t ; M e a s u r e s \ G a s t o   T o t a l   ( %   d e l   P I B ) & g t ; < / K e y > < / D i a g r a m O b j e c t K e y > < D i a g r a m O b j e c t K e y > < K e y > L i n k s \ & l t ; C o l u m n s \ S u m a   d e   G a s t o   T o t a l   ( %   d e l   P I B ) & g t ; - & l t ; M e a s u r e s \ G a s t o   T o t a l   ( %   d e l   P I B ) & g t ; \ C O L U M N < / K e y > < / D i a g r a m O b j e c t K e y > < D i a g r a m O b j e c t K e y > < K e y > L i n k s \ & l t ; C o l u m n s \ S u m a   d e   G a s t o   T o t a l   ( %   d e l   P I B ) & g t ; - & l t ; M e a s u r e s \ G a s t o   T o t a l   ( %   d e l   P I B ) & g t ; \ M E A S U R E < / K e y > < / D i a g r a m O b j e c t K e y > < D i a g r a m O b j e c t K e y > < K e y > L i n k s \ & l t ; C o l u m n s \ S u m a   d e   R O N   P r i m a r i o   ( %   d e l   P I B ) & g t ; - & l t ; M e a s u r e s \ R O N   P r i m a r i o   ( %   d e l   P I B ) & g t ; < / K e y > < / D i a g r a m O b j e c t K e y > < D i a g r a m O b j e c t K e y > < K e y > L i n k s \ & l t ; C o l u m n s \ S u m a   d e   R O N   P r i m a r i o   ( %   d e l   P I B ) & g t ; - & l t ; M e a s u r e s \ R O N   P r i m a r i o   ( %   d e l   P I B ) & g t ; \ C O L U M N < / K e y > < / D i a g r a m O b j e c t K e y > < D i a g r a m O b j e c t K e y > < K e y > L i n k s \ & l t ; C o l u m n s \ S u m a   d e   R O N   P r i m a r i o   ( %   d e l   P I B ) & g t ; - & l t ; M e a s u r e s \ R O N   P r i m a r i o   ( %   d e l   P I B ) & g t ; \ M E A S U R E < / K e y > < / D i a g r a m O b j e c t K e y > < D i a g r a m O b j e c t K e y > < K e y > L i n k s \ & l t ; C o l u m n s \ S u m a   d e   G a s t o + I n v e r s i � n   ( %   P I B ) & g t ; - & l t ; M e a s u r e s \ G a s t o + I n v e r s i � n   ( %   P I B ) & g t ; < / K e y > < / D i a g r a m O b j e c t K e y > < D i a g r a m O b j e c t K e y > < K e y > L i n k s \ & l t ; C o l u m n s \ S u m a   d e   G a s t o + I n v e r s i � n   ( %   P I B ) & g t ; - & l t ; M e a s u r e s \ G a s t o + I n v e r s i � n   ( %   P I B ) & g t ; \ C O L U M N < / K e y > < / D i a g r a m O b j e c t K e y > < D i a g r a m O b j e c t K e y > < K e y > L i n k s \ & l t ; C o l u m n s \ S u m a   d e   G a s t o + I n v e r s i � n   ( %   P I B ) & g t ; - & l t ; M e a s u r e s \ G a s t o + I n v e r s i � n   ( %   P I B ) & g t ; \ M E A S U R E < / K e y > < / D i a g r a m O b j e c t K e y > < D i a g r a m O b j e c t K e y > < K e y > L i n k s \ & l t ; C o l u m n s \ S u m a   d e   %   V a r .   I n t e r a n u a l   S E T & g t ; - & l t ; M e a s u r e s \ %   V a r .   I n t e r a n u a l   S E T & g t ; < / K e y > < / D i a g r a m O b j e c t K e y > < D i a g r a m O b j e c t K e y > < K e y > L i n k s \ & l t ; C o l u m n s \ S u m a   d e   %   V a r .   I n t e r a n u a l   S E T & g t ; - & l t ; M e a s u r e s \ %   V a r .   I n t e r a n u a l   S E T & g t ; \ C O L U M N < / K e y > < / D i a g r a m O b j e c t K e y > < D i a g r a m O b j e c t K e y > < K e y > L i n k s \ & l t ; C o l u m n s \ S u m a   d e   %   V a r .   I n t e r a n u a l   S E T & g t ; - & l t ; M e a s u r e s \ %   V a r .   I n t e r a n u a l   S E T & g t ; \ M E A S U R E < / K e y > < / D i a g r a m O b j e c t K e y > < D i a g r a m O b j e c t K e y > < K e y > L i n k s \ & l t ; C o l u m n s \ S u m a   d e   %   V a r .   I n t e r a n u a l   D N A & g t ; - & l t ; M e a s u r e s \ %   V a r .   I n t e r a n u a l   D N A & g t ; < / K e y > < / D i a g r a m O b j e c t K e y > < D i a g r a m O b j e c t K e y > < K e y > L i n k s \ & l t ; C o l u m n s \ S u m a   d e   %   V a r .   I n t e r a n u a l   D N A & g t ; - & l t ; M e a s u r e s \ %   V a r .   I n t e r a n u a l   D N A & g t ; \ C O L U M N < / K e y > < / D i a g r a m O b j e c t K e y > < D i a g r a m O b j e c t K e y > < K e y > L i n k s \ & l t ; C o l u m n s \ S u m a   d e   %   V a r .   I n t e r a n u a l   D N A & g t ; - & l t ; M e a s u r e s \ %   V a r .   I n t e r a n u a l   D N A & g t ; \ M E A S U R E < / K e y > < / D i a g r a m O b j e c t K e y > < D i a g r a m O b j e c t K e y > < K e y > L i n k s \ & l t ; C o l u m n s \ S u m a   d e   R e s u l t a d o   F i s c a l   ( m i l l o n e s   d e   U S $ ) & g t ; - & l t ; M e a s u r e s \ R e s u l t a d o   F i s c a l   ( m i l l o n e s   d e   U S $ ) & g t ; < / K e y > < / D i a g r a m O b j e c t K e y > < D i a g r a m O b j e c t K e y > < K e y > L i n k s \ & l t ; C o l u m n s \ S u m a   d e   R e s u l t a d o   F i s c a l   ( m i l l o n e s   d e   U S $ ) & g t ; - & l t ; M e a s u r e s \ R e s u l t a d o   F i s c a l   ( m i l l o n e s   d e   U S $ ) & g t ; \ C O L U M N < / K e y > < / D i a g r a m O b j e c t K e y > < D i a g r a m O b j e c t K e y > < K e y > L i n k s \ & l t ; C o l u m n s \ S u m a   d e   R e s u l t a d o   F i s c a l   ( m i l l o n e s   d e   U S $ ) & g t ; - & l t ; M e a s u r e s \ R e s u l t a d o   F i s c a l   ( m i l l o n e s   d e   U S $ ) & g t ; \ M E A S U R E < / K e y > < / D i a g r a m O b j e c t K e y > < D i a g r a m O b j e c t K e y > < K e y > L i n k s \ & l t ; C o l u m n s \ S u m a   d e   C o n t r i b u c i o n e s   S o c i a l e s & g t ; - & l t ; M e a s u r e s \ C o n t r i b u c i o n e s   S o c i a l e s & g t ; < / K e y > < / D i a g r a m O b j e c t K e y > < D i a g r a m O b j e c t K e y > < K e y > L i n k s \ & l t ; C o l u m n s \ S u m a   d e   C o n t r i b u c i o n e s   S o c i a l e s & g t ; - & l t ; M e a s u r e s \ C o n t r i b u c i o n e s   S o c i a l e s & g t ; \ C O L U M N < / K e y > < / D i a g r a m O b j e c t K e y > < D i a g r a m O b j e c t K e y > < K e y > L i n k s \ & l t ; C o l u m n s \ S u m a   d e   C o n t r i b u c i o n e s   S o c i a l e s & g t ; - & l t ; M e a s u r e s \ C o n t r i b u c i o n e s   S o c i a l e s & g t ; \ M E A S U R E < / K e y > < / D i a g r a m O b j e c t K e y > < D i a g r a m O b j e c t K e y > < K e y > L i n k s \ & l t ; C o l u m n s \ S u m a   d e   D o n a c i o n e s & g t ; - & l t ; M e a s u r e s \ D o n a c i o n e s & g t ; < / K e y > < / D i a g r a m O b j e c t K e y > < D i a g r a m O b j e c t K e y > < K e y > L i n k s \ & l t ; C o l u m n s \ S u m a   d e   D o n a c i o n e s & g t ; - & l t ; M e a s u r e s \ D o n a c i o n e s & g t ; \ C O L U M N < / K e y > < / D i a g r a m O b j e c t K e y > < D i a g r a m O b j e c t K e y > < K e y > L i n k s \ & l t ; C o l u m n s \ S u m a   d e   D o n a c i o n e s & g t ; - & l t ; M e a s u r e s \ D o n a c i o n e s & g t ; \ M E A S U R E < / K e y > < / D i a g r a m O b j e c t K e y > < D i a g r a m O b j e c t K e y > < K e y > L i n k s \ & l t ; C o l u m n s \ S u m a   d e   O t r o s   I n g r e s o s & g t ; - & l t ; M e a s u r e s \ O t r o s   I n g r e s o s & g t ; < / K e y > < / D i a g r a m O b j e c t K e y > < D i a g r a m O b j e c t K e y > < K e y > L i n k s \ & l t ; C o l u m n s \ S u m a   d e   O t r o s   I n g r e s o s & g t ; - & l t ; M e a s u r e s \ O t r o s   I n g r e s o s & g t ; \ C O L U M N < / K e y > < / D i a g r a m O b j e c t K e y > < D i a g r a m O b j e c t K e y > < K e y > L i n k s \ & l t ; C o l u m n s \ S u m a   d e   O t r o s   I n g r e s o s & g t ; - & l t ; M e a s u r e s \ O t r o s   I n g r e s o s & g t ; \ M E A S U R E < / K e y > < / D i a g r a m O b j e c t K e y > < D i a g r a m O b j e c t K e y > < K e y > L i n k s \ & l t ; C o l u m n s \ S u m a   d e   A d q u i s i c i � n   N e t a   d e   A c t i v o s   n o   F i n a n c i e r o s & g t ; - & l t ; M e a s u r e s \ A d q u i s i c i � n   N e t a   d e   A c t i v o s   n o   F i n a n c i e r o s & g t ; < / K e y > < / D i a g r a m O b j e c t K e y > < D i a g r a m O b j e c t K e y > < K e y > L i n k s \ & l t ; C o l u m n s \ S u m a   d e   A d q u i s i c i � n   N e t a   d e   A c t i v o s   n o   F i n a n c i e r o s & g t ; - & l t ; M e a s u r e s \ A d q u i s i c i � n   N e t a   d e   A c t i v o s   n o   F i n a n c i e r o s & g t ; \ C O L U M N < / K e y > < / D i a g r a m O b j e c t K e y > < D i a g r a m O b j e c t K e y > < K e y > L i n k s \ & l t ; C o l u m n s \ S u m a   d e   A d q u i s i c i � n   N e t a   d e   A c t i v o s   n o   F i n a n c i e r o s & g t ; - & l t ; M e a s u r e s \ A d q u i s i c i � n   N e t a   d e   A c t i v o s   n o   F i n a n c i e r o s & g t ; \ M E A S U R E < / K e y > < / D i a g r a m O b j e c t K e y > < D i a g r a m O b j e c t K e y > < K e y > L i n k s \ & l t ; C o l u m n s \ S u m a   d e   M O P C & g t ; - & l t ; M e a s u r e s \ M O P C & g t ; < / K e y > < / D i a g r a m O b j e c t K e y > < D i a g r a m O b j e c t K e y > < K e y > L i n k s \ & l t ; C o l u m n s \ S u m a   d e   M O P C & g t ; - & l t ; M e a s u r e s \ M O P C & g t ; \ C O L U M N < / K e y > < / D i a g r a m O b j e c t K e y > < D i a g r a m O b j e c t K e y > < K e y > L i n k s \ & l t ; C o l u m n s \ S u m a   d e   M O P C & g t ; - & l t ; M e a s u r e s \ M O P C & g t ; \ M E A S U R E < / K e y > < / D i a g r a m O b j e c t K e y > < D i a g r a m O b j e c t K e y > < K e y > L i n k s \ & l t ; C o l u m n s \ S u m a   d e   M H & g t ; - & l t ; M e a s u r e s \ M H & g t ; < / K e y > < / D i a g r a m O b j e c t K e y > < D i a g r a m O b j e c t K e y > < K e y > L i n k s \ & l t ; C o l u m n s \ S u m a   d e   M H & g t ; - & l t ; M e a s u r e s \ M H & g t ; \ C O L U M N < / K e y > < / D i a g r a m O b j e c t K e y > < D i a g r a m O b j e c t K e y > < K e y > L i n k s \ & l t ; C o l u m n s \ S u m a   d e   M H & g t ; - & l t ; M e a s u r e s \ M H & g t ; \ M E A S U R E < / K e y > < / D i a g r a m O b j e c t K e y > < D i a g r a m O b j e c t K e y > < K e y > L i n k s \ & l t ; C o l u m n s \ S u m a   d e   M J & g t ; - & l t ; M e a s u r e s \ M J & g t ; < / K e y > < / D i a g r a m O b j e c t K e y > < D i a g r a m O b j e c t K e y > < K e y > L i n k s \ & l t ; C o l u m n s \ S u m a   d e   M J & g t ; - & l t ; M e a s u r e s \ M J & g t ; \ C O L U M N < / K e y > < / D i a g r a m O b j e c t K e y > < D i a g r a m O b j e c t K e y > < K e y > L i n k s \ & l t ; C o l u m n s \ S u m a   d e   M J & g t ; - & l t ; M e a s u r e s \ M J & g t ; \ M E A S U R E < / K e y > < / D i a g r a m O b j e c t K e y > < D i a g r a m O b j e c t K e y > < K e y > L i n k s \ & l t ; C o l u m n s \ S u m a   d e   M T E S S & g t ; - & l t ; M e a s u r e s \ M T E S S & g t ; < / K e y > < / D i a g r a m O b j e c t K e y > < D i a g r a m O b j e c t K e y > < K e y > L i n k s \ & l t ; C o l u m n s \ S u m a   d e   M T E S S & g t ; - & l t ; M e a s u r e s \ M T E S S & g t ; \ C O L U M N < / K e y > < / D i a g r a m O b j e c t K e y > < D i a g r a m O b j e c t K e y > < K e y > L i n k s \ & l t ; C o l u m n s \ S u m a   d e   M T E S S & g t ; - & l t ; M e a s u r e s \ M T E S S & g t ; \ M E A S U R E 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 M e a s u r e s \ I n g r e s o   t o t a l 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 M e a s u r e s \ I n g r e s o   t o t a l \ T a g I n f o \ F � r m u l a 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 M e a s u r e s \ I n g r e s o   t o t a l \ T a g I n f o \ V a l o r 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 M e a s u r e s \ I n g r e s o   p e r i o d o   a n t e r i o r 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 M e a s u r e s \ I n g r e s o   p e r i o d o   a n t e r i o r \ T a g I n f o \ F � r m u l a 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 M e a s u r e s \ I n g r e s o   p e r i o d o   a n t e r i o r \ T a g I n f o \ V a l o r 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 M e a s u r e s \ R e s t o 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 M e a s u r e s \ R e s t o \ T a g I n f o \ F � r m u l a 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 M e a s u r e s \ R e s t o \ T a g I n f o \ V a l o r 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 M e a s u r e s \ S S P P / I n g r e s o s   T r i b u a r i o s < / K e y > < / a : K e y > < a : V a l u e   i : t y p e = " M e a s u r e G r i d N o d e V i e w S t a t e "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 M e a s u r e s \ S S P P / I n g r e s o s   T r i b u a r i o s \ T a g I n f o \ F � r m u l a 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 M e a s u r e s \ S S P P / I n g r e s o s   T r i b u a r i o s \ T a g I n f o \ V a l o r 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 V a r   i n g r e s o   t o t a l < / K e y > < / a : K e y > < a : V a l u e   i : t y p e = " M e a s u r e G r i d N o d e V i e w S t a t e "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 M e a s u r e s \ %   V a r   i n g r e s o   t o t a l \ T a g I n f o \ F � r m u l a 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 V a r   i n g r e s o   t o t a l \ T a g I n f o \ V a l o r 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 I n g r e s o   T o t a l   ( R e c a u d a d o ) < / K e y > < / a : K e y > < a : V a l u e   i : t y p e = " M e a s u r e G r i d N o d e V i e w S t a t e " > < C o l u m n >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 I n g r e s o   T o t a l   ( R e c a u d a d o ) \ T a g I n f o \ F � r m u l a 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 I n g r e s o   T o t a l   ( R e c a u d a d o ) \ T a g I n f o \ V a l o r 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 I n g r e s o s   T r i b u t a r i o s < / K e y > < / a : K e y > < a : V a l u e   i : t y p e = " M e a s u r e G r i d N o d e V i e w S t a t e " > < C o l u m n >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 I n g r e s o s   T r i b u t a r i o s \ T a g I n f o \ F � r m u l a 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 I n g r e s o s   T r i b u t a r i o s \ T a g I n f o \ V a l o r 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 B i n a c i o n a l e s < / K e y > < / a : K e y > < a : V a l u e   i : t y p e = " M e a s u r e G r i d N o d e V i e w S t a t e " > < C o l u m n > 2 4 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 B i n a c i o n a l e s \ T a g I n f o \ F � r m u l a 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 B i n a c i o n a l e s \ T a g I n f o \ V a l o r 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 P r e s i � n   T r i b u t a r i a 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 P r e s i � n   T r i b u t a r i a \ T a g I n f o \ F � r m u l a 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 P r e s i � n   T r i b u t a r i a \ T a g I n f o \ V a l o r 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 S E T < / K e y > < / a : K e y > < a : V a l u e   i : t y p e = " M e a s u r e G r i d N o d e V i e w S t a t e " > < C o l u m n > 1 0 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 S E T \ T a g I n f o \ F � r m u l a 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 S E T \ T a g I n f o \ V a l o r 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 D N A < / K e y > < / a : K e y > < a : V a l u e   i : t y p e = " M e a s u r e G r i d N o d e V i e w S t a t e " > < C o l u m n > 1 2 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 D N A \ T a g I n f o \ F � r m u l a 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 D N A \ T a g I n f o \ V a l o r 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 %   V a r .   A n u a l i z a d o   S E T 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 %   V a r .   A n u a l i z a d o   S E T \ T a g I n f o \ F � r m u l a 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 %   V a r .   A n u a l i z a d o   S E T \ T a g I n f o \ V a l o r 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 %   V a r .   A n u a l i z a d o   D N A < / K e y > < / a : K e y > < a : V a l u e   i : t y p e = " M e a s u r e G r i d N o d e V i e w S t a t e " > < C o l u m n > 1 3 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 %   V a r .   A n u a l i z a d o   D N A \ T a g I n f o \ F � r m u l a 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 %   V a r .   A n u a l i z a d o   D N A \ T a g I n f o \ V a l o r 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 I t a i p �   ( m i l l o n e s   d e   U S $ ) < / K e y > < / a : K e y > < a : V a l u e   i : t y p e = " M e a s u r e G r i d N o d e V i e w S t a t e " > < C o l u m n > 2 1 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 I t a i p �   ( m i l l o n e s   d e   U S $ ) \ T a g I n f o \ F � r m u l a 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 I t a i p �   ( m i l l o n e s   d e   U S $ ) \ T a g I n f o \ V a l o r 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 Y a c y r e t �   ( e n   m i l l o n e s   d e   U S $ ) < / K e y > < / a : K e y > < a : V a l u e   i : t y p e = " M e a s u r e G r i d N o d e V i e w S t a t e " > < C o l u m n > 2 3 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 Y a c y r e t �   ( e n   m i l l o n e s   d e   U S $ ) \ T a g I n f o \ F � r m u l a 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 Y a c y r e t �   ( e n   m i l l o n e s   d e   U S $ ) \ T a g I n f o \ V a l o r 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 G a s t o   T o t a l   ( O b l i g a d o ) < / K e y > < / a : K e y > < a : V a l u e   i : t y p e = " M e a s u r e G r i d N o d e V i e w S t a t e " > < C o l u m n > 2 6 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 G a s t o   T o t a l   ( O b l i g a d o ) \ T a g I n f o \ F � r m u l a 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 G a s t o   T o t a l   ( O b l i g a d o ) \ T a g I n f o \ V a l o r 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 R e m u n e r a c i � n   a   l o s   E m p l e a d o s < / K e y > < / a : K e y > < a : V a l u e   i : t y p e = " M e a s u r e G r i d N o d e V i e w S t a t e " > < C o l u m n > 2 9 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 R e m u n e r a c i � n   a   l o s   E m p l e a d o s \ T a g I n f o \ F � r m u l a 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 R e m u n e r a c i � n   a   l o s   E m p l e a d o s \ T a g I n f o \ V a l o r 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 U s o   d e   B i e n e s   y   S e r v i c i o s < / K e y > < / a : K e y > < a : V a l u e   i : t y p e = " M e a s u r e G r i d N o d e V i e w S t a t e " > < C o l u m n > 3 2 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 U s o   d e   B i e n e s   y   S e r v i c i o s \ T a g I n f o \ F � r m u l a 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 U s o   d e   B i e n e s   y   S e r v i c i o s \ T a g I n f o \ V a l o r 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 I n t e r e s e s < / K e y > < / a : K e y > < a : V a l u e   i : t y p e = " M e a s u r e G r i d N o d e V i e w S t a t e " > < C o l u m n > 3 3 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 I n t e r e s e s \ T a g I n f o \ F � r m u l a 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 I n t e r e s e s \ T a g I n f o \ V a l o r 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 D o n a c i o n e s   ( G a s t o ) < / K e y > < / a : K e y > < a : V a l u e   i : t y p e = " M e a s u r e G r i d N o d e V i e w S t a t e " > < C o l u m n > 3 5 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 D o n a c i o n e s   ( G a s t o ) \ T a g I n f o \ F � r m u l a 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 D o n a c i o n e s   ( G a s t o ) \ T a g I n f o \ V a l o r 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 P r e s t a c i o n e s   S o c i a l e s < / K e y > < / a : K e y > < a : V a l u e   i : t y p e = " M e a s u r e G r i d N o d e V i e w S t a t e " > < C o l u m n > 3 6 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 P r e s t a c i o n e s   S o c i a l e s \ T a g I n f o \ F � r m u l a 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 P r e s t a c i o n e s   S o c i a l e s \ T a g I n f o \ V a l o r 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 O t r o s   G a s t o s < / K e y > < / a : K e y > < a : V a l u e   i : t y p e = " M e a s u r e G r i d N o d e V i e w S t a t e " > < C o l u m n > 3 7 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 O t r o s   G a s t o s \ T a g I n f o \ F � r m u l a 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 O t r o s   G a s t o s \ T a g I n f o \ V a l o r 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 R O N   ( %   d e l   P I B ) < / K e y > < / a : K e y > < a : V a l u e   i : t y p e = " M e a s u r e G r i d N o d e V i e w S t a t e " > < C o l u m n > 3 9 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 R O N   ( %   d e l   P I B ) \ T a g I n f o \ F � r m u l a 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 R O N   ( %   d e l   P I B ) \ T a g I n f o \ V a l o r 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 M O P C   ( m m   U S $ ) < / K e y > < / a : K e y > < a : V a l u e   i : t y p e = " M e a s u r e G r i d N o d e V i e w S t a t e " > < C o l u m n > 4 5 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 M O P C   ( m m   U S $ ) \ T a g I n f o \ F � r m u l a 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 M O P C   ( m m   U S $ ) \ T a g I n f o \ V a l o r 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 O t r a s   e n t i d a d e s   ( m m   U S $ ) < / K e y > < / a : K e y > < a : V a l u e   i : t y p e = " M e a s u r e G r i d N o d e V i e w S t a t e " > < C o l u m n > 4 7 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 O t r a s   e n t i d a d e s   ( m m   U S $ ) \ T a g I n f o \ F � r m u l a 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 O t r a s   e n t i d a d e s   ( m m   U S $ ) \ T a g I n f o \ V a l o r 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 A N A N F   ( m m   U S $ ) < / K e y > < / a : K e y > < a : V a l u e   i : t y p e = " M e a s u r e G r i d N o d e V i e w S t a t e " > < C o l u m n > 4 3 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 A N A N F   ( m m   U S $ ) \ T a g I n f o \ F � r m u l a 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 A N A N F   ( m m   U S $ ) \ T a g I n f o \ V a l o r 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 R e s u l t a d o   F i s c a l   ( %   d e l   P I B ) < / K e y > < / a : K e y > < a : V a l u e   i : t y p e = " M e a s u r e G r i d N o d e V i e w S t a t e " > < C o l u m n > 5 1 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 R e s u l t a d o   F i s c a l   ( %   d e l   P I B ) \ T a g I n f o \ F � r m u l a 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 R e s u l t a d o   F i s c a l   ( %   d e l   P I B ) \ T a g I n f o \ V a l o r 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 S S P P   f i n a n c i a d o s   c o n   I n g r e s o s   T r i b u t a r i o s < / K e y > < / a : K e y > < a : V a l u e   i : t y p e = " M e a s u r e G r i d N o d e V i e w S t a t e " > < C o l u m n > 5 4 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 S S P P   f i n a n c i a d o s   c o n   I n g r e s o s   T r i b u t a r i o s \ T a g I n f o \ F � r m u l a 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 S S P P   f i n a n c i a d o s   c o n   I n g r e s o s   T r i b u t a r i o s \ T a g I n f o \ V a l o r 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 R e s u l t a d o   f i s c a l   p r i m a r i o   ( %   d e l   P I B ) < / K e y > < / a : K e y > < a : V a l u e   i : t y p e = " M e a s u r e G r i d N o d e V i e w S t a t e " > < C o l u m n > 5 6 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 R e s u l t a d o   f i s c a l   p r i m a r i o   ( %   d e l   P I B ) \ T a g I n f o \ F � r m u l a 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 R e s u l t a d o   f i s c a l   p r i m a r i o   ( %   d e l   P I B ) \ T a g I n f o \ V a l o r 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 R O N   a n u a l i z a d o   ( %   d e l   P I B ) < / K e y > < / a : K e y > < a : V a l u e   i : t y p e = " M e a s u r e G r i d N o d e V i e w S t a t e " > < C o l u m n > 6 3 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 R O N   a n u a l i z a d o   ( %   d e l   P I B ) \ T a g I n f o \ F � r m u l a 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 R O N   a n u a l i z a d o   ( %   d e l   P I B ) \ T a g I n f o \ V a l o r 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 A N A N F   a n u a l i z a d o   ( %   d e l   P I B ) < / K e y > < / a : K e y > < a : V a l u e   i : t y p e = " M e a s u r e G r i d N o d e V i e w S t a t e " > < C o l u m n > 6 5 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 A N A N F   a n u a l i z a d o   ( %   d e l   P I B ) \ T a g I n f o \ F � r m u l a 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 A N A N F   a n u a l i z a d o   ( %   d e l   P I B ) \ T a g I n f o \ V a l o r 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 R e s u l t a d o   f i s c a l   a n u a l i z a d o   ( %   d e l   P I B ) < / K e y > < / a : K e y > < a : V a l u e   i : t y p e = " M e a s u r e G r i d N o d e V i e w S t a t e " > < C o l u m n > 5 3 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 R e s u l t a d o   f i s c a l   a n u a l i z a d o   ( %   d e l   P I B ) \ T a g I n f o \ F � r m u l a 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 R e s u l t a d o   f i s c a l   a n u a l i z a d o   ( %   d e l   P I B ) \ T a g I n f o \ V a l o r 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 A N A N F   ( %   d e l   P I B ) < / K e y > < / a : K e y > < a : V a l u e   i : t y p e = " M e a s u r e G r i d N o d e V i e w S t a t e " > < C o l u m n > 8 3 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 A N A N F   ( %   d e l   P I B ) \ T a g I n f o \ F � r m u l a 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 A N A N F   ( %   d e l   P I B ) \ T a g I n f o \ V a l o r 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 I T   S u m a   1 2   m e s e s < / K e y > < / a : K e y > < a : V a l u e   i : t y p e = " M e a s u r e G r i d N o d e V i e w S t a t e " > < C o l u m n > 5 7 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 I T   S u m a   1 2   m e s e s \ T a g I n f o \ F � r m u l a 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 I T   S u m a   1 2   m e s e s \ T a g I n f o \ V a l o r 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 T r i b u t a r i o s   s u m a   1 2   m e s e s < / K e y > < / a : K e y > < a : V a l u e   i : t y p e = " M e a s u r e G r i d N o d e V i e w S t a t e " > < C o l u m n > 5 8 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 T r i b u t a r i o s   s u m a   1 2   m e s e s \ T a g I n f o \ F � r m u l a 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 T r i b u t a r i o s   s u m a   1 2   m e s e s \ T a g I n f o \ V a l o r 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 S E T   s u m a   1 2   m e s e s < / K e y > < / a : K e y > < a : V a l u e   i : t y p e = " M e a s u r e G r i d N o d e V i e w S t a t e " > < C o l u m n > 5 9 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 S E T   s u m a   1 2   m e s e s \ T a g I n f o \ F � r m u l a 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 S E T   s u m a   1 2   m e s e s \ T a g I n f o \ V a l o r 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 D N A   s u m a   1 2   m e s e s < / K e y > < / a : K e y > < a : V a l u e   i : t y p e = " M e a s u r e G r i d N o d e V i e w S t a t e " > < C o l u m n > 6 0 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 D N A   s u m a   1 2   m e s e s \ T a g I n f o \ F � r m u l a 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 D N A   s u m a   1 2   m e s e s \ T a g I n f o \ V a l o r 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 G a s t o   T o t a l   s u m a   1 2   m e s e s < / K e y > < / a : K e y > < a : V a l u e   i : t y p e = " M e a s u r e G r i d N o d e V i e w S t a t e " > < C o l u m n > 6 1 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 G a s t o   T o t a l   s u m a   1 2   m e s e s \ T a g I n f o \ F � r m u l a 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 G a s t o   T o t a l   s u m a   1 2   m e s e s \ T a g I n f o \ V a l o r 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 R O N   a c u m u l a d o   1 2   m e s e s < / K e y > < / a : K e y > < a : V a l u e   i : t y p e = " M e a s u r e G r i d N o d e V i e w S t a t e " > < C o l u m n > 6 2 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 R O N   a c u m u l a d o   1 2   m e s e s \ T a g I n f o \ F � r m u l a 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 R O N   a c u m u l a d o   1 2   m e s e s \ T a g I n f o \ V a l o r 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 A N A N F   a c u m u l a d o   1 2   m e s e s < / K e y > < / a : K e y > < a : V a l u e   i : t y p e = " M e a s u r e G r i d N o d e V i e w S t a t e " > < C o l u m n > 6 4 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 A N A N F   a c u m u l a d o   1 2   m e s e s \ T a g I n f o \ F � r m u l a 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 A N A N F   a c u m u l a d o   1 2   m e s e s \ T a g I n f o \ V a l o r 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 R e s u l t a d o   f i s c a l   a n u a l i z a d o < / K e y > < / a : K e y > < a : V a l u e   i : t y p e = " M e a s u r e G r i d N o d e V i e w S t a t e " > < C o l u m n > 5 2 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 R e s u l t a d o   f i s c a l   a n u a l i z a d o \ T a g I n f o \ F � r m u l a 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 R e s u l t a d o   f i s c a l   a n u a l i z a d o \ T a g I n f o \ V a l o r 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 %   V a r   i n t e r a n u a l < / K e y > < / a : K e y > < a : V a l u e   i : t y p e = " M e a s u r e G r i d N o d e V i e w S t a t e " > < C o l u m n > 6 8 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 %   V a r   i n t e r a n u a l \ T a g I n f o \ F � r m u l a 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 %   V a r   i n t e r a n u a l \ T a g I n f o \ V a l o r 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 %   V a r .   I n t e r a n u a l   T r i b u t a r i o s < / K e y > < / a : K e y > < a : V a l u e   i : t y p e = " M e a s u r e G r i d N o d e V i e w S t a t e " > < C o l u m n > 9 5 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 %   V a r .   I n t e r a n u a l   T r i b u t a r i o s \ T a g I n f o \ F � r m u l a 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 %   V a r .   I n t e r a n u a l   T r i b u t a r i o s \ T a g I n f o \ V a l o r 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 %   V a r .   I n t e r a n u a l   R e m u n . < / K e y > < / a : K e y > < a : V a l u e   i : t y p e = " M e a s u r e G r i d N o d e V i e w S t a t e " > < C o l u m n > 9 1 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 %   V a r .   I n t e r a n u a l   R e m u n . \ T a g I n f o \ F � r m u l a 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 %   V a r .   I n t e r a n u a l   R e m u n . \ T a g I n f o \ V a l o r 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 %   V a r .   A c u m u l a d o   R e m u n . < / K e y > < / a : K e y > < a : V a l u e   i : t y p e = " M e a s u r e G r i d N o d e V i e w S t a t e " > < C o l u m n > 9 2 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 %   V a r .   A c u m u l a d o   R e m u n . \ T a g I n f o \ F � r m u l a 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 %   V a r .   A c u m u l a d o   R e m u n . \ T a g I n f o \ V a l o r 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 S u e l d o s < / K e y > < / a : K e y > < a : V a l u e   i : t y p e = " M e a s u r e G r i d N o d e V i e w S t a t e " > < C o l u m n > 3 0 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 S u e l d o s \ T a g I n f o \ F � r m u l a 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 S u e l d o s \ T a g I n f o \ V a l o r 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 O t r a s   r e m u n e r a c i o n e s < / K e y > < / a : K e y > < a : V a l u e   i : t y p e = " M e a s u r e G r i d N o d e V i e w S t a t e " > < C o l u m n > 3 1 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 O t r a s   r e m u n e r a c i o n e s \ T a g I n f o \ F � r m u l a 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 O t r a s   r e m u n e r a c i o n e s \ T a g I n f o \ V a l o r 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 S a l a r i o s   L e y   d e   E m e r g e n c i a < / K e y > < / a : K e y > < a : V a l u e   i : t y p e = " M e a s u r e G r i d N o d e V i e w S t a t e " > < C o l u m n > 9 8 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 S a l a r i o s   L e y   d e   E m e r g e n c i a \ T a g I n f o \ F � r m u l a 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 S a l a r i o s   L e y   d e   E m e r g e n c i a \ T a g I n f o \ V a l o r 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 F F P P < / K e y > < / a : K e y > < a : V a l u e   i : t y p e = " M e a s u r e G r i d N o d e V i e w S t a t e " > < C o l u m n > 9 9 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 F F P P \ T a g I n f o \ F � r m u l a 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 F F P P \ T a g I n f o \ V a l o r 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 M E C < / K e y > < / a : K e y > < a : V a l u e   i : t y p e = " M e a s u r e G r i d N o d e V i e w S t a t e " > < C o l u m n > 1 0 0 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 M E C \ T a g I n f o \ F � r m u l a 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 M E C \ T a g I n f o \ V a l o r 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 M S P B S < / K e y > < / a : K e y > < a : V a l u e   i : t y p e = " M e a s u r e G r i d N o d e V i e w S t a t e " > < C o l u m n > 1 0 1 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 M S P B S \ T a g I n f o \ F � r m u l a 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 M S P B S \ T a g I n f o \ V a l o r 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 H o s p i t a l   d e   C l � n i c a s < / K e y > < / a : K e y > < a : V a l u e   i : t y p e = " M e a s u r e G r i d N o d e V i e w S t a t e " > < C o l u m n > 1 0 2 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 H o s p i t a l   d e   C l � n i c a s \ T a g I n f o \ F � r m u l a 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 H o s p i t a l   d e   C l � n i c a s \ T a g I n f o \ V a l o r 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 %   V a r   i n t e r a n u a l   A N A N F < / K e y > < / a : K e y > < a : V a l u e   i : t y p e = " M e a s u r e G r i d N o d e V i e w S t a t e " > < C o l u m n > 8 0 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 %   V a r   i n t e r a n u a l   A N A N F \ T a g I n f o \ F � r m u l a 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 %   V a r   i n t e r a n u a l   A N A N F \ T a g I n f o \ V a l o r 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 I n g r e s o   T o t a l   ( %   d e l   P I B ) < / K e y > < / a : K e y > < a : V a l u e   i : t y p e = " M e a s u r e G r i d N o d e V i e w S t a t e " > < C o l u m n >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 I n g r e s o   T o t a l   ( %   d e l   P I B ) \ T a g I n f o \ F � r m u l a 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 I n g r e s o   T o t a l   ( %   d e l   P I B ) \ T a g I n f o \ V a l o r 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 G a s t o   T o t a l   ( %   d e l   P I B ) < / K e y > < / a : K e y > < a : V a l u e   i : t y p e = " M e a s u r e G r i d N o d e V i e w S t a t e " > < C o l u m n > 2 7 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 G a s t o   T o t a l   ( %   d e l   P I B ) \ T a g I n f o \ F � r m u l a 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 G a s t o   T o t a l   ( %   d e l   P I B ) \ T a g I n f o \ V a l o r 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 R O N   P r i m a r i o   ( %   d e l   P I B ) < / K e y > < / a : K e y > < a : V a l u e   i : t y p e = " M e a s u r e G r i d N o d e V i e w S t a t e " > < C o l u m n > 4 1 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 R O N   P r i m a r i o   ( %   d e l   P I B ) \ T a g I n f o \ F � r m u l a 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 R O N   P r i m a r i o   ( %   d e l   P I B ) \ T a g I n f o \ V a l o r 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 G a s t o + I n v e r s i � n   ( %   P I B ) < / K e y > < / a : K e y > < a : V a l u e   i : t y p e = " M e a s u r e G r i d N o d e V i e w S t a t e " > < C o l u m n > 4 9 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 G a s t o + I n v e r s i � n   ( %   P I B ) \ T a g I n f o \ F � r m u l a 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 G a s t o + I n v e r s i � n   ( %   P I B ) \ T a g I n f o \ V a l o r 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 %   V a r .   I n t e r a n u a l   S E T < / K e y > < / a : K e y > < a : V a l u e   i : t y p e = " M e a s u r e G r i d N o d e V i e w S t a t e " > < C o l u m n > 1 0 4 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 %   V a r .   I n t e r a n u a l   S E T \ T a g I n f o \ F � r m u l a 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 %   V a r .   I n t e r a n u a l   S E T \ T a g I n f o \ V a l o r 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 %   V a r .   I n t e r a n u a l   D N A < / K e y > < / a : K e y > < a : V a l u e   i : t y p e = " M e a s u r e G r i d N o d e V i e w S t a t e " > < C o l u m n > 1 0 5 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 %   V a r .   I n t e r a n u a l   D N A \ T a g I n f o \ F � r m u l a 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 %   V a r .   I n t e r a n u a l   D N A \ T a g I n f o \ V a l o r 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 R e s u l t a d o   F i s c a l   ( m i l l o n e s   d e   U S $ ) < / K e y > < / a : K e y > < a : V a l u e   i : t y p e = " M e a s u r e G r i d N o d e V i e w S t a t e " > < C o l u m n > 1 0 6 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 R e s u l t a d o   F i s c a l   ( m i l l o n e s   d e   U S $ ) \ T a g I n f o \ F � r m u l a 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 R e s u l t a d o   F i s c a l   ( m i l l o n e s   d e   U S $ ) \ T a g I n f o \ V a l o r 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 C o n t r i b u c i o n e s   S o c i a l e s < / K e y > < / a : K e y > < a : V a l u e   i : t y p e = " M e a s u r e G r i d N o d e V i e w S t a t e " > < C o l u m n > 1 4 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 C o n t r i b u c i o n e s   S o c i a l e s \ T a g I n f o \ F � r m u l a 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 C o n t r i b u c i o n e s   S o c i a l e s \ T a g I n f o \ V a l o r 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 D o n a c i o n e s < / K e y > < / a : K e y > < a : V a l u e   i : t y p e = " M e a s u r e G r i d N o d e V i e w S t a t e " > < C o l u m n > 1 6 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 D o n a c i o n e s \ T a g I n f o \ F � r m u l a 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 D o n a c i o n e s \ T a g I n f o \ V a l o r 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 O t r o s   I n g r e s o s < / K e y > < / a : K e y > < a : V a l u e   i : t y p e = " M e a s u r e G r i d N o d e V i e w S t a t e " > < C o l u m n > 1 8 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 O t r o s   I n g r e s o s \ T a g I n f o \ F � r m u l a 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 O t r o s   I n g r e s o s \ T a g I n f o \ V a l o r 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 A d q u i s i c i � n   N e t a   d e   A c t i v o s   n o   F i n a n c i e r o s < / K e y > < / a : K e y > < a : V a l u e   i : t y p e = " M e a s u r e G r i d N o d e V i e w S t a t e " > < C o l u m n > 4 2 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 A d q u i s i c i � n   N e t a   d e   A c t i v o s   n o   F i n a n c i e r o s \ T a g I n f o \ F � r m u l a 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 A d q u i s i c i � n   N e t a   d e   A c t i v o s   n o   F i n a n c i e r o s \ T a g I n f o \ V a l o r 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 M O P C < / K e y > < / a : K e y > < a : V a l u e   i : t y p e = " M e a s u r e G r i d N o d e V i e w S t a t e " > < C o l u m n > 4 4 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 M O P C \ T a g I n f o \ F � r m u l a 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 M O P C \ T a g I n f o \ V a l o r 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 M H < / K e y > < / a : K e y > < a : V a l u e   i : t y p e = " M e a s u r e G r i d N o d e V i e w S t a t e " > < C o l u m n > 1 0 8 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 M H \ T a g I n f o \ F � r m u l a 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 M H \ T a g I n f o \ V a l o r 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 M J < / K e y > < / a : K e y > < a : V a l u e   i : t y p e = " M e a s u r e G r i d N o d e V i e w S t a t e " > < C o l u m n > 1 0 9 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 M J \ T a g I n f o \ F � r m u l a 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 M J \ T a g I n f o \ V a l o r 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 M T E S S < / K e y > < / a : K e y > < a : V a l u e   i : t y p e = " M e a s u r e G r i d N o d e V i e w S t a t e " > < C o l u m n > 1 1 0 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 M T E S S \ T a g I n f o \ F � r m u l a 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 M T E S S \ T a g I n f o \ V a l o r 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 C o l u m n s \ O r d e n 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 C o l u m n s \ P e r i o d o 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 C o l u m n s \ M e s 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 C o l u m n s \ P I B   n o m i n a l   ( m i l e s   d e   m i l l o n e s   d e   G . ) 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 C o l u m n s \ T i p o   d e   c a m b i o   G s . / U S $ 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 C o l u m n s \ I n g r e s o   T o t a l   ( R e c a u d a d o ) 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 C o l u m n s \ I n g r e s o   T o t a l   ( %   d e l   P I B ) 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 C o l u m n s \ I T   a c u m u l a d o   p o r   a � o < / K e y > < / a : K e y > < a : V a l u e   i : t y p e = " M e a s u r e G r i d N o d e V i e w S t a t e " > < C o l u m n > 6 6 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 C o l u m n s \ I T   S u m a   1 2   m e s e s < / K e y > < / a : K e y > < a : V a l u e   i : t y p e = " M e a s u r e G r i d N o d e V i e w S t a t e " > < C o l u m n > 5 7 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  a c u m   I n g r e s o   t o t a l < / K e y > < / a : K e y > < a : V a l u e   i : t y p e = " M e a s u r e G r i d N o d e V i e w S t a t e " > < C o l u m n > 6 7 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  i n t e r a n u a l < / K e y > < / a : K e y > < a : V a l u e   i : t y p e = " M e a s u r e G r i d N o d e V i e w S t a t e " > < C o l u m n > 6 8 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  s u m a   1 2   m e s e s < / K e y > < / a : K e y > < a : V a l u e   i : t y p e = " M e a s u r e G r i d N o d e V i e w S t a t e " > < C o l u m n > 6 9 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 C o l u m n s \ I n g r e s o s   T r i b u t a r i o s 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 C o l u m n s \ P r e s i � n   T r i b u t a r i a 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 C o l u m n s \ T r i b u t a r i o s   A c u m .   P o r   a � o < / K e y > < / a : K e y > < a : V a l u e   i : t y p e = " M e a s u r e G r i d N o d e V i e w S t a t e " > < C o l u m n > 9 4 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 C o l u m n s \ T r i b u t a r i o s   s u m a   1 2   m e s e s < / K e y > < / a : K e y > < a : V a l u e   i : t y p e = " M e a s u r e G r i d N o d e V i e w S t a t e " > < C o l u m n > 5 8 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 V a r .   I n t e r a n u a l   T r i b u t a r i o s < / K e y > < / a : K e y > < a : V a l u e   i : t y p e = " M e a s u r e G r i d N o d e V i e w S t a t e " > < C o l u m n > 9 5 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 V a r .   A c u m .   T r i b u t a r i o s < / K e y > < / a : K e y > < a : V a l u e   i : t y p e = " M e a s u r e G r i d N o d e V i e w S t a t e " > < C o l u m n > 9 6 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 V a r .   S u m a   1 2 m   T r i b u t a r i o s < / K e y > < / a : K e y > < a : V a l u e   i : t y p e = " M e a s u r e G r i d N o d e V i e w S t a t e " > < C o l u m n > 9 7 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 C o l u m n s \ S E T 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 C o l u m n s \ S E T   s u m a   1 2   m e s e s < / K e y > < / a : K e y > < a : V a l u e   i : t y p e = " M e a s u r e G r i d N o d e V i e w S t a t e " > < C o l u m n > 5 9 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 V a r .   A n u a l i z a d o   S E T 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 V a r .   I n t e r a n u a l   S E T < / K e y > < / a : K e y > < a : V a l u e   i : t y p e = " M e a s u r e G r i d N o d e V i e w S t a t e " > < C o l u m n > 1 0 4 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 C o l u m n s \ D N A 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 C o l u m n s \ D N A   s u m a   1 2   m e s e s < / K e y > < / a : K e y > < a : V a l u e   i : t y p e = " M e a s u r e G r i d N o d e V i e w S t a t e " > < C o l u m n > 6 0 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 V a r .   A n u a l i z a d o   D N A 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 V a r .   I n t e r a n u a l   D N A < / K e y > < / a : K e y > < a : V a l u e   i : t y p e = " M e a s u r e G r i d N o d e V i e w S t a t e " > < C o l u m n > 1 0 5 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 C o l u m n s \ C o n t r i b u c i o n e s   S o c i a l e s 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 C o l u m n s \ C o n t r i b u c i o n e s   S o c i a l e s   ( %   d e l   P I B ) 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 C o l u m n s \ D o n a c i o n e s 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 C o l u m n s \ D o n a c i o n e s   ( %   d e l   P I B ) 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 C o l u m n s \ O t r o s   I n g r e s o s 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 C o l u m n s \ O t r o s   i n g r e s o s   ( m i l l o n e s   d e   U S $ ) 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 C o l u m n s \ I t a i p � 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 C o l u m n s \ I t a i p �   ( m i l l o n e s   d e   U S $ ) 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 C o l u m n s \ I t a i p �   a c u m u l a d o   p o r   a � o   ( m i l l o n e s   d e   U S $ ) < / K e y > < / a : K e y > < a : V a l u e   i : t y p e = " M e a s u r e G r i d N o d e V i e w S t a t e " > < C o l u m n > 7 0 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 C o l u m n s \ Y a c y r e t � 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 C o l u m n s \ Y a c y r e t �   ( e n   m i l l o n e s   d e   U S $ ) 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 C o l u m n s \ Y a c y r e t �   a c u m u l a d o   p o r   a � o   ( m i l l o n e s   d e   U S $ ) < / K e y > < / a : K e y > < a : V a l u e   i : t y p e = " M e a s u r e G r i d N o d e V i e w S t a t e " > < C o l u m n > 7 1 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 C o l u m n s \ O t r o s   I n g r . 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 C o l u m n s \ G a s t o   T o t a l   ( O b l i g a d o ) 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 C o l u m n s \ G a s t o   T o t a l   ( %   d e l   P I B ) 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 C o l u m n s \ G a s t o   t o t a l   a c u m u l a d o   p o r   a � o < / K e y > < / a : K e y > < a : V a l u e   i : t y p e = " M e a s u r e G r i d N o d e V i e w S t a t e " > < C o l u m n > 7 2 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 C o l u m n s \ G a s t o   T o t a l   s u m a   1 2   m e s e s < / K e y > < / a : K e y > < a : V a l u e   i : t y p e = " M e a s u r e G r i d N o d e V i e w S t a t e " > < C o l u m n > 6 1 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  i n t e r a n u a l   g a s t o   t o t a l < / K e y > < / a : K e y > < a : V a l u e   i : t y p e = " M e a s u r e G r i d N o d e V i e w S t a t e " > < C o l u m n > 7 3 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  a c u m u l a d o   g a s t o   t o t a l < / K e y > < / a : K e y > < a : V a l u e   i : t y p e = " M e a s u r e G r i d N o d e V i e w S t a t e " > < C o l u m n > 7 4 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 V a r .   A n u a l i z a d o   G T 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 C o l u m n s \ R e m u n e r a c i � n   a   l o s   E m p l e a d o s 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 C o l u m n s \ R e m u n .   A c u m .   P o r   a � o < / K e y > < / a : K e y > < a : V a l u e   i : t y p e = " M e a s u r e G r i d N o d e V i e w S t a t e " > < C o l u m n > 8 9 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 C o l u m n s \ R e m u n .   S u m a   1 2   m e s e s < / K e y > < / a : K e y > < a : V a l u e   i : t y p e = " M e a s u r e G r i d N o d e V i e w S t a t e " > < C o l u m n > 9 0 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 V a r .   I n t e r a n u a l   R e m u n . < / K e y > < / a : K e y > < a : V a l u e   i : t y p e = " M e a s u r e G r i d N o d e V i e w S t a t e " > < C o l u m n > 9 1 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 V a r .   A c u m u l a d o   R e m u n . < / K e y > < / a : K e y > < a : V a l u e   i : t y p e = " M e a s u r e G r i d N o d e V i e w S t a t e " > < C o l u m n > 9 2 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 V a r .   A n u a l i z a d o   R e m u n . < / K e y > < / a : K e y > < a : V a l u e   i : t y p e = " M e a s u r e G r i d N o d e V i e w S t a t e " > < C o l u m n > 9 3 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 C o l u m n s \ S u e l d o s 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 C o l u m n s \ O t r a s   r e m u n e r a c i o n e s 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 C o l u m n s \ U s o   d e   B i e n e s   y   S e r v i c i o s 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 C o l u m n s \ I n t e r e s e s 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 C o l u m n s \ I n t e r e s e s   ( m i l l o n e s   d e   U S $ ) 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 C o l u m n s \ I n t e r e s e s   ( %   d e l   P I B ) < / K e y > < / a : K e y > < a : V a l u e   i : t y p e = " M e a s u r e G r i d N o d e V i e w S t a t e " > < C o l u m n > 1 0 3 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 C o l u m n s \ D o n a c i o n e s   ( G a s t o ) 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 C o l u m n s \ P r e s t a c i o n e s   S o c i a l e s 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 C o l u m n s \ O t r o s   G a s t o s 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 C o l u m n s \ R e s u l t a d o   O p e r a t i v o   N e t o 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 C o l u m n s \ R O N   a c u m u l a d o   p o r   a � o < / K e y > < / a : K e y > < a : V a l u e   i : t y p e = " M e a s u r e G r i d N o d e V i e w S t a t e " > < C o l u m n > 7 5 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 C o l u m n s \ R O N   a c u m u l a d o   1 2   m e s e s < / K e y > < / a : K e y > < a : V a l u e   i : t y p e = " M e a s u r e G r i d N o d e V i e w S t a t e " > < C o l u m n > 6 2 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  i n t e r a n u a l   R O N < / K e y > < / a : K e y > < a : V a l u e   i : t y p e = " M e a s u r e G r i d N o d e V i e w S t a t e " > < C o l u m n > 7 6 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  a c u m u l a d o   R O N < / K e y > < / a : K e y > < a : V a l u e   i : t y p e = " M e a s u r e G r i d N o d e V i e w S t a t e " > < C o l u m n > 7 7 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  a n u a l i z a d o < / K e y > < / a : K e y > < a : V a l u e   i : t y p e = " M e a s u r e G r i d N o d e V i e w S t a t e " > < C o l u m n > 7 8 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 C o l u m n s \ R O N   ( %   d e l   P I B ) < / K e y > < / a : K e y > < a : V a l u e   i : t y p e = " M e a s u r e G r i d N o d e V i e w S t a t e " > < C o l u m n > 3 9 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 C o l u m n s \ R O N   a n u a l i z a d o   ( %   d e l   P I B ) < / K e y > < / a : K e y > < a : V a l u e   i : t y p e = " M e a s u r e G r i d N o d e V i e w S t a t e " > < C o l u m n > 6 3 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 C o l u m n s \ A d q u i s i c i � n   N e t a   d e   A c t i v o s   n o   F i n a n c i e r o s < / K e y > < / a : K e y > < a : V a l u e   i : t y p e = " M e a s u r e G r i d N o d e V i e w S t a t e " > < C o l u m n > 4 2 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 C o l u m n s \ A N A N F   a c u m u l a d o   p o r   a � o < / K e y > < / a : K e y > < a : V a l u e   i : t y p e = " M e a s u r e G r i d N o d e V i e w S t a t e " > < C o l u m n > 7 9 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 C o l u m n s \ A N A N F   a c u m u l a d o   1 2   m e s e s < / K e y > < / a : K e y > < a : V a l u e   i : t y p e = " M e a s u r e G r i d N o d e V i e w S t a t e " > < C o l u m n > 6 4 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  i n t e r a n u a l   A N A N F < / K e y > < / a : K e y > < a : V a l u e   i : t y p e = " M e a s u r e G r i d N o d e V i e w S t a t e " > < C o l u m n > 8 0 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  a c u m u l a d o   p o r   a � o   A N A N F < / K e y > < / a : K e y > < a : V a l u e   i : t y p e = " M e a s u r e G r i d N o d e V i e w S t a t e " > < C o l u m n > 8 1 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  a n u a l i z a d o   A N A N F < / K e y > < / a : K e y > < a : V a l u e   i : t y p e = " M e a s u r e G r i d N o d e V i e w S t a t e " > < C o l u m n > 8 2 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 C o l u m n s \ A N A N F   ( m m   U S $ ) < / K e y > < / a : K e y > < a : V a l u e   i : t y p e = " M e a s u r e G r i d N o d e V i e w S t a t e " > < C o l u m n > 4 3 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 C o l u m n s \ A N A N F   ( %   d e l   P I B ) < / K e y > < / a : K e y > < a : V a l u e   i : t y p e = " M e a s u r e G r i d N o d e V i e w S t a t e " > < C o l u m n > 8 3 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 C o l u m n s \ A N A N F   a c u m .   P o r   a � o   ( %   d e l   P I B ) < / K e y > < / a : K e y > < a : V a l u e   i : t y p e = " M e a s u r e G r i d N o d e V i e w S t a t e " > < C o l u m n > 8 4 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 C o l u m n s \ A N A N F   a n u a l i z a d o   ( %   d e l   P I B ) < / K e y > < / a : K e y > < a : V a l u e   i : t y p e = " M e a s u r e G r i d N o d e V i e w S t a t e " > < C o l u m n > 6 5 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 C o l u m n s \ M O P C < / K e y > < / a : K e y > < a : V a l u e   i : t y p e = " M e a s u r e G r i d N o d e V i e w S t a t e " > < C o l u m n > 4 4 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 C o l u m n s \ M O P C   ( m m   U S $ ) < / K e y > < / a : K e y > < a : V a l u e   i : t y p e = " M e a s u r e G r i d N o d e V i e w S t a t e " > < C o l u m n > 4 5 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 C o l u m n s \ O t r a s   e n t i d a d e s < / K e y > < / a : K e y > < a : V a l u e   i : t y p e = " M e a s u r e G r i d N o d e V i e w S t a t e " > < C o l u m n > 4 6 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 C o l u m n s \ O t r a s   e n t i d a d e s   ( m m   U S $ ) < / K e y > < / a : K e y > < a : V a l u e   i : t y p e = " M e a s u r e G r i d N o d e V i e w S t a t e " > < C o l u m n > 4 7 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 C o l u m n s \ R e s u l t a d o   F i s c a l   ( m i l e s   d e   m i l l o n e s   d e   G . ) < / K e y > < / a : K e y > < a : V a l u e   i : t y p e = " M e a s u r e G r i d N o d e V i e w S t a t e " > < C o l u m n > 5 0 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 C o l u m n s \ R e s u l t a d o   F i s c a l   a c u m u l a d o   p o r   a � o < / K e y > < / a : K e y > < a : V a l u e   i : t y p e = " M e a s u r e G r i d N o d e V i e w S t a t e " > < C o l u m n > 8 5 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 C o l u m n s \ R e s u l t a d o   f i s c a l   a n u a l i z a d o < / K e y > < / a : K e y > < a : V a l u e   i : t y p e = " M e a s u r e G r i d N o d e V i e w S t a t e " > < C o l u m n > 5 2 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 C o l u m n s \ R e s u l t a d o   F i s c a l   ( m i l l o n e s   d e   U S $ ) < / K e y > < / a : K e y > < a : V a l u e   i : t y p e = " M e a s u r e G r i d N o d e V i e w S t a t e " > < C o l u m n > 1 0 6 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 C o l u m n s \ R e s u l t a d o   F i s c a l   a n u a l i z a d o   ( m i l l o n e s   d e   U S $ ) < / K e y > < / a : K e y > < a : V a l u e   i : t y p e = " M e a s u r e G r i d N o d e V i e w S t a t e " > < C o l u m n > 1 0 7 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  i n t e r a n u a l   R e s u l t a d o   F i s c a l < / K e y > < / a : K e y > < a : V a l u e   i : t y p e = " M e a s u r e G r i d N o d e V i e w S t a t e " > < C o l u m n > 8 6 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  a c u m u l a d o   R e s u l t a d o   F i s c a l < / K e y > < / a : K e y > < a : V a l u e   i : t y p e = " M e a s u r e G r i d N o d e V i e w S t a t e " > < C o l u m n > 8 7 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 V a r   a n u a l i z a d o   R e s u l t a d o   F i s c a l < / K e y > < / a : K e y > < a : V a l u e   i : t y p e = " M e a s u r e G r i d N o d e V i e w S t a t e " > < C o l u m n > 8 8 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 C o l u m n s \ R e s u l t a d o   F i s c a l   ( %   d e l   P I B ) < / K e y > < / a : K e y > < a : V a l u e   i : t y p e = " M e a s u r e G r i d N o d e V i e w S t a t e " > < C o l u m n > 5 1 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 C o l u m n s \ R e s u l t a d o   f i s c a l   a n u a l i z a d o   ( %   d e l   P I B ) < / K e y > < / a : K e y > < a : V a l u e   i : t y p e = " M e a s u r e G r i d N o d e V i e w S t a t e " > < C o l u m n > 5 3 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 C o l u m n s \ S S P P   f i n a n c i a d o s   c o n   I n g r e s o s   T r i b u t a r i o s < / K e y > < / a : K e y > < a : V a l u e   i : t y p e = " M e a s u r e G r i d N o d e V i e w S t a t e " > < C o l u m n > 5 4 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 C o l u m n s \ B i n a c i o n a l e s 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 C o l u m n s \ R e s u l t a d o   f i s c a l   p r i m a r i o < / K e y > < / a : K e y > < a : V a l u e   i : t y p e = " M e a s u r e G r i d N o d e V i e w S t a t e " > < C o l u m n > 5 5 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 C o l u m n s \ R e s u l t a d o   f i s c a l   p r i m a r i o   ( %   d e l   P I B ) < / K e y > < / a : K e y > < a : V a l u e   i : t y p e = " M e a s u r e G r i d N o d e V i e w S t a t e " > < C o l u m n > 5 6 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 C o l u m n s \ S a l a r i o s   L e y   d e   E m e r g e n c i a < / K e y > < / a : K e y > < a : V a l u e   i : t y p e = " M e a s u r e G r i d N o d e V i e w S t a t e " > < C o l u m n > 9 8 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 C o l u m n s \ F F P P < / K e y > < / a : K e y > < a : V a l u e   i : t y p e = " M e a s u r e G r i d N o d e V i e w S t a t e " > < C o l u m n > 9 9 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 C o l u m n s \ M E C < / K e y > < / a : K e y > < a : V a l u e   i : t y p e = " M e a s u r e G r i d N o d e V i e w S t a t e " > < C o l u m n > 1 0 0 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 C o l u m n s \ M S P B S < / K e y > < / a : K e y > < a : V a l u e   i : t y p e = " M e a s u r e G r i d N o d e V i e w S t a t e " > < C o l u m n > 1 0 1 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 C o l u m n s \ H o s p i t a l   d e   C l � n i c a s < / K e y > < / a : K e y > < a : V a l u e   i : t y p e = " M e a s u r e G r i d N o d e V i e w S t a t e " > < C o l u m n > 1 0 2 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 C o l u m n s \ R e s u l t a d o   O p e r a t i v o   P r i m a r i o < / K e y > < / a : K e y > < a : V a l u e   i : t y p e = " M e a s u r e G r i d N o d e V i e w S t a t e " > < C o l u m n > 4 0 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 C o l u m n s \ R O N   P r i m a r i o   ( %   d e l   P I B ) < / K e y > < / a : K e y > < a : V a l u e   i : t y p e = " M e a s u r e G r i d N o d e V i e w S t a t e " > < C o l u m n > 4 1 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 C o l u m n s \ G a s t o + I n v e r s i � n < / K e y > < / a : K e y > < a : V a l u e   i : t y p e = " M e a s u r e G r i d N o d e V i e w S t a t e " > < C o l u m n > 4 8 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 C o l u m n s \ G a s t o + I n v e r s i � n   ( %   P I B ) < / K e y > < / a : K e y > < a : V a l u e   i : t y p e = " M e a s u r e G r i d N o d e V i e w S t a t e " > < C o l u m n > 4 9 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 C o l u m n s \ M H < / K e y > < / a : K e y > < a : V a l u e   i : t y p e = " M e a s u r e G r i d N o d e V i e w S t a t e " > < C o l u m n > 1 0 8 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 C o l u m n s \ M J < / K e y > < / a : K e y > < a : V a l u e   i : t y p e = " M e a s u r e G r i d N o d e V i e w S t a t e " > < C o l u m n > 1 0 9 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 C o l u m n s \ M T E S S < / K e y > < / a : K e y > < a : V a l u e   i : t y p e = " M e a s u r e G r i d N o d e V i e w S t a t e " > < C o l u m n > 1 1 0 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 L i n k s \ & l t ; C o l u m n s \ S u m a   d e   I n g r e s o   T o t a l   ( R e c a u d a d o ) & g t ; - & l t ; M e a s u r e s \ I n g r e s o   T o t a l   ( R e c a u d a d o ) & g t ; 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 I n g r e s o   T o t a l   ( R e c a u d a d o ) & g t ; - & l t ; M e a s u r e s \ I n g r e s o   T o t a l   ( R e c a u d a d o ) & g t ; \ C O L U M N 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 I n g r e s o   T o t a l   ( R e c a u d a d o ) & g t ; - & l t ; M e a s u r e s \ I n g r e s o   T o t a l   ( R e c a u d a d o ) & g t ; \ M E A S U R E 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 I n g r e s o s   T r i b u t a r i o s & g t ; - & l t ; M e a s u r e s \ I n g r e s o s   T r i b u t a r i o s & g t ; 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 I n g r e s o s   T r i b u t a r i o s & g t ; - & l t ; M e a s u r e s \ I n g r e s o s   T r i b u t a r i o s & g t ; \ C O L U M N 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 I n g r e s o s   T r i b u t a r i o s & g t ; - & l t ; M e a s u r e s \ I n g r e s o s   T r i b u t a r i o s & g t ; \ M E A S U R E 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 B i n a c i o n a l e s & g t ; - & l t ; M e a s u r e s \ B i n a c i o n a l e s & g t ; 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 B i n a c i o n a l e s & g t ; - & l t ; M e a s u r e s \ B i n a c i o n a l e s & g t ; \ C O L U M N 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 B i n a c i o n a l e s & g t ; - & l t ; M e a s u r e s \ B i n a c i o n a l e s & g t ; \ M E A S U R E 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 P r e s i � n   T r i b u t a r i a & g t ; - & l t ; M e a s u r e s \ P r e s i � n   T r i b u t a r i a & g t ; 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 P r e s i � n   T r i b u t a r i a & g t ; - & l t ; M e a s u r e s \ P r e s i � n   T r i b u t a r i a & g t ; \ C O L U M N 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 P r e s i � n   T r i b u t a r i a & g t ; - & l t ; M e a s u r e s \ P r e s i � n   T r i b u t a r i a & g t ; \ M E A S U R E 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 S E T & g t ; - & l t ; M e a s u r e s \ S E T & g t ; 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 S E T & g t ; - & l t ; M e a s u r e s \ S E T & g t ; \ C O L U M N 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 S E T & g t ; - & l t ; M e a s u r e s \ S E T & g t ; \ M E A S U R E 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 D N A & g t ; - & l t ; M e a s u r e s \ D N A & g t ; 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 D N A & g t ; - & l t ; M e a s u r e s \ D N A & g t ; \ C O L U M N 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 D N A & g t ; - & l t ; M e a s u r e s \ D N A & g t ; \ M E A S U R E 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 %   V a r .   A n u a l i z a d o   S E T & g t ; - & l t ; M e a s u r e s \ %   V a r .   A n u a l i z a d o   S E T & g t ; 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 %   V a r .   A n u a l i z a d o   S E T & g t ; - & l t ; M e a s u r e s \ %   V a r .   A n u a l i z a d o   S E T & g t ; \ C O L U M N 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 %   V a r .   A n u a l i z a d o   S E T & g t ; - & l t ; M e a s u r e s \ %   V a r .   A n u a l i z a d o   S E T & g t ; \ M E A S U R E 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 %   V a r .   A n u a l i z a d o   D N A & g t ; - & l t ; M e a s u r e s \ %   V a r .   A n u a l i z a d o   D N A & g t ; 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 %   V a r .   A n u a l i z a d o   D N A & g t ; - & l t ; M e a s u r e s \ %   V a r .   A n u a l i z a d o   D N A & g t ; \ C O L U M N 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 %   V a r .   A n u a l i z a d o   D N A & g t ; - & l t ; M e a s u r e s \ %   V a r .   A n u a l i z a d o   D N A & g t ; \ M E A S U R E 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 I t a i p �   ( m i l l o n e s   d e   U S $ ) & g t ; - & l t ; M e a s u r e s \ I t a i p �   ( m i l l o n e s   d e   U S $ ) & g t ; 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 I t a i p �   ( m i l l o n e s   d e   U S $ ) & g t ; - & l t ; M e a s u r e s \ I t a i p �   ( m i l l o n e s   d e   U S $ ) & g t ; \ C O L U M N 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 I t a i p �   ( m i l l o n e s   d e   U S $ ) & g t ; - & l t ; M e a s u r e s \ I t a i p �   ( m i l l o n e s   d e   U S $ ) & g t ; \ M E A S U R E 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 Y a c y r e t �   ( e n   m i l l o n e s   d e   U S $ ) & g t ; - & l t ; M e a s u r e s \ Y a c y r e t �   ( e n   m i l l o n e s   d e   U S $ ) & g t ; 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 Y a c y r e t �   ( e n   m i l l o n e s   d e   U S $ ) & g t ; - & l t ; M e a s u r e s \ Y a c y r e t �   ( e n   m i l l o n e s   d e   U S $ ) & g t ; \ C O L U M N 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 Y a c y r e t �   ( e n   m i l l o n e s   d e   U S $ ) & g t ; - & l t ; M e a s u r e s \ Y a c y r e t �   ( e n   m i l l o n e s   d e   U S $ ) & g t ; \ M E A S U R E 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 G a s t o   T o t a l   ( O b l i g a d o ) & g t ; - & l t ; M e a s u r e s \ G a s t o   T o t a l   ( O b l i g a d o ) & g t ; 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 G a s t o   T o t a l   ( O b l i g a d o ) & g t ; - & l t ; M e a s u r e s \ G a s t o   T o t a l   ( O b l i g a d o ) & g t ; \ C O L U M N 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 G a s t o   T o t a l   ( O b l i g a d o ) & g t ; - & l t ; M e a s u r e s \ G a s t o   T o t a l   ( O b l i g a d o ) & g t ; \ M E A S U R E 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 R e m u n e r a c i � n   a   l o s   E m p l e a d o s & g t ; - & l t ; M e a s u r e s \ R e m u n e r a c i � n   a   l o s   E m p l e a d o s & g t ; 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 R e m u n e r a c i � n   a   l o s   E m p l e a d o s & g t ; - & l t ; M e a s u r e s \ R e m u n e r a c i � n   a   l o s   E m p l e a d o s & g t ; \ C O L U M N 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 R e m u n e r a c i � n   a   l o s   E m p l e a d o s & g t ; - & l t ; M e a s u r e s \ R e m u n e r a c i � n   a   l o s   E m p l e a d o s & g t ; \ M E A S U R E 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 U s o   d e   B i e n e s   y   S e r v i c i o s & g t ; - & l t ; M e a s u r e s \ U s o   d e   B i e n e s   y   S e r v i c i o s & g t ; 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 U s o   d e   B i e n e s   y   S e r v i c i o s & g t ; - & l t ; M e a s u r e s \ U s o   d e   B i e n e s   y   S e r v i c i o s & g t ; \ C O L U M N 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 U s o   d e   B i e n e s   y   S e r v i c i o s & g t ; - & l t ; M e a s u r e s \ U s o   d e   B i e n e s   y   S e r v i c i o s & g t ; \ M E A S U R E 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 I n t e r e s e s & g t ; - & l t ; M e a s u r e s \ I n t e r e s e s & g t ; 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 I n t e r e s e s & g t ; - & l t ; M e a s u r e s \ I n t e r e s e s & g t ; \ C O L U M N 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 I n t e r e s e s & g t ; - & l t ; M e a s u r e s \ I n t e r e s e s & g t ; \ M E A S U R E 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 D o n a c i o n e s   ( G a s t o ) & g t ; - & l t ; M e a s u r e s \ D o n a c i o n e s   ( G a s t o ) & g t ; 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 D o n a c i o n e s   ( G a s t o ) & g t ; - & l t ; M e a s u r e s \ D o n a c i o n e s   ( G a s t o ) & g t ; \ C O L U M N 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 D o n a c i o n e s   ( G a s t o ) & g t ; - & l t ; M e a s u r e s \ D o n a c i o n e s   ( G a s t o ) & g t ; \ M E A S U R E 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 P r e s t a c i o n e s   S o c i a l e s & g t ; - & l t ; M e a s u r e s \ P r e s t a c i o n e s   S o c i a l e s & g t ; 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 P r e s t a c i o n e s   S o c i a l e s & g t ; - & l t ; M e a s u r e s \ P r e s t a c i o n e s   S o c i a l e s & g t ; \ C O L U M N 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 P r e s t a c i o n e s   S o c i a l e s & g t ; - & l t ; M e a s u r e s \ P r e s t a c i o n e s   S o c i a l e s & g t ; \ M E A S U R E 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 O t r o s   G a s t o s & g t ; - & l t ; M e a s u r e s \ O t r o s   G a s t o s & g t ; 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 O t r o s   G a s t o s & g t ; - & l t ; M e a s u r e s \ O t r o s   G a s t o s & g t ; \ C O L U M N 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 O t r o s   G a s t o s & g t ; - & l t ; M e a s u r e s \ O t r o s   G a s t o s & g t ; \ M E A S U R E 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 R O N   ( %   d e l   P I B ) & g t ; - & l t ; M e a s u r e s \ R O N   ( %   d e l   P I B ) & g t ; 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 R O N   ( %   d e l   P I B ) & g t ; - & l t ; M e a s u r e s \ R O N   ( %   d e l   P I B ) & g t ; \ C O L U M N 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 R O N   ( %   d e l   P I B ) & g t ; - & l t ; M e a s u r e s \ R O N   ( %   d e l   P I B ) & g t ; \ M E A S U R E 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 M O P C   ( m m   U S $ ) & g t ; - & l t ; M e a s u r e s \ M O P C   ( m m   U S $ ) & g t ; 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 M O P C   ( m m   U S $ ) & g t ; - & l t ; M e a s u r e s \ M O P C   ( m m   U S $ ) & g t ; \ C O L U M N 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 M O P C   ( m m   U S $ ) & g t ; - & l t ; M e a s u r e s \ M O P C   ( m m   U S $ ) & g t ; \ M E A S U R E 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 O t r a s   e n t i d a d e s   ( m m   U S $ ) & g t ; - & l t ; M e a s u r e s \ O t r a s   e n t i d a d e s   ( m m   U S $ ) & g t ; 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 O t r a s   e n t i d a d e s   ( m m   U S $ ) & g t ; - & l t ; M e a s u r e s \ O t r a s   e n t i d a d e s   ( m m   U S $ ) & g t ; \ C O L U M N 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 O t r a s   e n t i d a d e s   ( m m   U S $ ) & g t ; - & l t ; M e a s u r e s \ O t r a s   e n t i d a d e s   ( m m   U S $ ) & g t ; \ M E A S U R E 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 A N A N F   ( m m   U S $ ) & g t ; - & l t ; M e a s u r e s \ A N A N F   ( m m   U S $ ) & g t ; 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 A N A N F   ( m m   U S $ ) & g t ; - & l t ; M e a s u r e s \ A N A N F   ( m m   U S $ ) & g t ; \ C O L U M N 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 A N A N F   ( m m   U S $ ) & g t ; - & l t ; M e a s u r e s \ A N A N F   ( m m   U S $ ) & g t ; \ M E A S U R E 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 R e s u l t a d o   F i s c a l   ( %   d e l   P I B ) & g t ; - & l t ; M e a s u r e s \ R e s u l t a d o   F i s c a l   ( %   d e l   P I B ) & g t ; 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 R e s u l t a d o   F i s c a l   ( %   d e l   P I B ) & g t ; - & l t ; M e a s u r e s \ R e s u l t a d o   F i s c a l   ( %   d e l   P I B ) & g t ; \ C O L U M N 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 R e s u l t a d o   F i s c a l   ( %   d e l   P I B ) & g t ; - & l t ; M e a s u r e s \ R e s u l t a d o   F i s c a l   ( %   d e l   P I B ) & g t ; \ M E A S U R E 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 S S P P   f i n a n c i a d o s   c o n   I n g r e s o s   T r i b u t a r i o s & g t ; - & l t ; M e a s u r e s \ S S P P   f i n a n c i a d o s   c o n   I n g r e s o s   T r i b u t a r i o s & g t ; 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 S S P P   f i n a n c i a d o s   c o n   I n g r e s o s   T r i b u t a r i o s & g t ; - & l t ; M e a s u r e s \ S S P P   f i n a n c i a d o s   c o n   I n g r e s o s   T r i b u t a r i o s & g t ; \ C O L U M N 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 S S P P   f i n a n c i a d o s   c o n   I n g r e s o s   T r i b u t a r i o s & g t ; - & l t ; M e a s u r e s \ S S P P   f i n a n c i a d o s   c o n   I n g r e s o s   T r i b u t a r i o s & g t ; \ M E A S U R E 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 R e s u l t a d o   f i s c a l   p r i m a r i o   ( %   d e l   P I B ) & g t ; - & l t ; M e a s u r e s \ R e s u l t a d o   f i s c a l   p r i m a r i o   ( %   d e l   P I B ) & g t ; 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 R e s u l t a d o   f i s c a l   p r i m a r i o   ( %   d e l   P I B ) & g t ; - & l t ; M e a s u r e s \ R e s u l t a d o   f i s c a l   p r i m a r i o   ( %   d e l   P I B ) & g t ; \ C O L U M N 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 R e s u l t a d o   f i s c a l   p r i m a r i o   ( %   d e l   P I B ) & g t ; - & l t ; M e a s u r e s \ R e s u l t a d o   f i s c a l   p r i m a r i o   ( %   d e l   P I B ) & g t ; \ M E A S U R E 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 R O N   a n u a l i z a d o   ( %   d e l   P I B ) & g t ; - & l t ; M e a s u r e s \ R O N   a n u a l i z a d o   ( %   d e l   P I B ) & g t ; 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 R O N   a n u a l i z a d o   ( %   d e l   P I B ) & g t ; - & l t ; M e a s u r e s \ R O N   a n u a l i z a d o   ( %   d e l   P I B ) & g t ; \ C O L U M N 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 R O N   a n u a l i z a d o   ( %   d e l   P I B ) & g t ; - & l t ; M e a s u r e s \ R O N   a n u a l i z a d o   ( %   d e l   P I B ) & g t ; \ M E A S U R E 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 A N A N F   a n u a l i z a d o   ( %   d e l   P I B ) & g t ; - & l t ; M e a s u r e s \ A N A N F   a n u a l i z a d o   ( %   d e l   P I B ) & g t ; 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 A N A N F   a n u a l i z a d o   ( %   d e l   P I B ) & g t ; - & l t ; M e a s u r e s \ A N A N F   a n u a l i z a d o   ( %   d e l   P I B ) & g t ; \ C O L U M N 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 A N A N F   a n u a l i z a d o   ( %   d e l   P I B ) & g t ; - & l t ; M e a s u r e s \ A N A N F   a n u a l i z a d o   ( %   d e l   P I B ) & g t ; \ M E A S U R E 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 R e s u l t a d o   f i s c a l   a n u a l i z a d o   ( %   d e l   P I B ) & g t ; - & l t ; M e a s u r e s \ R e s u l t a d o   f i s c a l   a n u a l i z a d o   ( %   d e l   P I B ) & g t ; 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 R e s u l t a d o   f i s c a l   a n u a l i z a d o   ( %   d e l   P I B ) & g t ; - & l t ; M e a s u r e s \ R e s u l t a d o   f i s c a l   a n u a l i z a d o   ( %   d e l   P I B ) & g t ; \ C O L U M N 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 R e s u l t a d o   f i s c a l   a n u a l i z a d o   ( %   d e l   P I B ) & g t ; - & l t ; M e a s u r e s \ R e s u l t a d o   f i s c a l   a n u a l i z a d o   ( %   d e l   P I B ) & g t ; \ M E A S U R E 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 A N A N F   ( %   d e l   P I B ) & g t ; - & l t ; M e a s u r e s \ A N A N F   ( %   d e l   P I B ) & g t ; 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 A N A N F   ( %   d e l   P I B ) & g t ; - & l t ; M e a s u r e s \ A N A N F   ( %   d e l   P I B ) & g t ; \ C O L U M N 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 A N A N F   ( %   d e l   P I B ) & g t ; - & l t ; M e a s u r e s \ A N A N F   ( %   d e l   P I B ) & g t ; \ M E A S U R E 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 I T   S u m a   1 2   m e s e s & g t ; - & l t ; M e a s u r e s \ I T   S u m a   1 2   m e s e s & g t ; 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 I T   S u m a   1 2   m e s e s & g t ; - & l t ; M e a s u r e s \ I T   S u m a   1 2   m e s e s & g t ; \ C O L U M N 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 I T   S u m a   1 2   m e s e s & g t ; - & l t ; M e a s u r e s \ I T   S u m a   1 2   m e s e s & g t ; \ M E A S U R E 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 T r i b u t a r i o s   s u m a   1 2   m e s e s & g t ; - & l t ; M e a s u r e s \ T r i b u t a r i o s   s u m a   1 2   m e s e s & g t ; 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 T r i b u t a r i o s   s u m a   1 2   m e s e s & g t ; - & l t ; M e a s u r e s \ T r i b u t a r i o s   s u m a   1 2   m e s e s & g t ; \ C O L U M N 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 T r i b u t a r i o s   s u m a   1 2   m e s e s & g t ; - & l t ; M e a s u r e s \ T r i b u t a r i o s   s u m a   1 2   m e s e s & g t ; \ M E A S U R E 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 S E T   s u m a   1 2   m e s e s & g t ; - & l t ; M e a s u r e s \ S E T   s u m a   1 2   m e s e s & g t ; 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 S E T   s u m a   1 2   m e s e s & g t ; - & l t ; M e a s u r e s \ S E T   s u m a   1 2   m e s e s & g t ; \ C O L U M N 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 S E T   s u m a   1 2   m e s e s & g t ; - & l t ; M e a s u r e s \ S E T   s u m a   1 2   m e s e s & g t ; \ M E A S U R E 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 D N A   s u m a   1 2   m e s e s & g t ; - & l t ; M e a s u r e s \ D N A   s u m a   1 2   m e s e s & g t ; 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 D N A   s u m a   1 2   m e s e s & g t ; - & l t ; M e a s u r e s \ D N A   s u m a   1 2   m e s e s & g t ; \ C O L U M N 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 D N A   s u m a   1 2   m e s e s & g t ; - & l t ; M e a s u r e s \ D N A   s u m a   1 2   m e s e s & g t ; \ M E A S U R E 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 G a s t o   T o t a l   s u m a   1 2   m e s e s & g t ; - & l t ; M e a s u r e s \ G a s t o   T o t a l   s u m a   1 2   m e s e s & g t ; 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 G a s t o   T o t a l   s u m a   1 2   m e s e s & g t ; - & l t ; M e a s u r e s \ G a s t o   T o t a l   s u m a   1 2   m e s e s & g t ; \ C O L U M N 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 G a s t o   T o t a l   s u m a   1 2   m e s e s & g t ; - & l t ; M e a s u r e s \ G a s t o   T o t a l   s u m a   1 2   m e s e s & g t ; \ M E A S U R E 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 R O N   a c u m u l a d o   1 2   m e s e s & g t ; - & l t ; M e a s u r e s \ R O N   a c u m u l a d o   1 2   m e s e s & g t ; 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 R O N   a c u m u l a d o   1 2   m e s e s & g t ; - & l t ; M e a s u r e s \ R O N   a c u m u l a d o   1 2   m e s e s & g t ; \ C O L U M N 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 R O N   a c u m u l a d o   1 2   m e s e s & g t ; - & l t ; M e a s u r e s \ R O N   a c u m u l a d o   1 2   m e s e s & g t ; \ M E A S U R E 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 A N A N F   a c u m u l a d o   1 2   m e s e s & g t ; - & l t ; M e a s u r e s \ A N A N F   a c u m u l a d o   1 2   m e s e s & g t ; 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 A N A N F   a c u m u l a d o   1 2   m e s e s & g t ; - & l t ; M e a s u r e s \ A N A N F   a c u m u l a d o   1 2   m e s e s & g t ; \ C O L U M N 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 A N A N F   a c u m u l a d o   1 2   m e s e s & g t ; - & l t ; M e a s u r e s \ A N A N F   a c u m u l a d o   1 2   m e s e s & g t ; \ M E A S U R E 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 R e s u l t a d o   f i s c a l   a n u a l i z a d o & g t ; - & l t ; M e a s u r e s \ R e s u l t a d o   f i s c a l   a n u a l i z a d o & g t ; 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 R e s u l t a d o   f i s c a l   a n u a l i z a d o & g t ; - & l t ; M e a s u r e s \ R e s u l t a d o   f i s c a l   a n u a l i z a d o & g t ; \ C O L U M N 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 R e s u l t a d o   f i s c a l   a n u a l i z a d o & g t ; - & l t ; M e a s u r e s \ R e s u l t a d o   f i s c a l   a n u a l i z a d o & g t ; \ M E A S U R E 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 %   V a r   i n t e r a n u a l & g t ; - & l t ; M e a s u r e s \ %   V a r   i n t e r a n u a l & g t ; 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 %   V a r   i n t e r a n u a l & g t ; - & l t ; M e a s u r e s \ %   V a r   i n t e r a n u a l & g t ; \ C O L U M N 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 %   V a r   i n t e r a n u a l & g t ; - & l t ; M e a s u r e s \ %   V a r   i n t e r a n u a l & g t ; \ M E A S U R E 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 %   V a r .   I n t e r a n u a l   T r i b u t a r i o s & g t ; - & l t ; M e a s u r e s \ %   V a r .   I n t e r a n u a l   T r i b u t a r i o s & g t ; 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 %   V a r .   I n t e r a n u a l   T r i b u t a r i o s & g t ; - & l t ; M e a s u r e s \ %   V a r .   I n t e r a n u a l   T r i b u t a r i o s & g t ; \ C O L U M N 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 %   V a r .   I n t e r a n u a l   T r i b u t a r i o s & g t ; - & l t ; M e a s u r e s \ %   V a r .   I n t e r a n u a l   T r i b u t a r i o s & g t ; \ M E A S U R E 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 %   V a r .   I n t e r a n u a l   R e m u n . & g t ; - & l t ; M e a s u r e s \ %   V a r .   I n t e r a n u a l   R e m u n . & g t ; 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 %   V a r .   I n t e r a n u a l   R e m u n . & g t ; - & l t ; M e a s u r e s \ %   V a r .   I n t e r a n u a l   R e m u n . & g t ; \ C O L U M N 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 %   V a r .   I n t e r a n u a l   R e m u n . & g t ; - & l t ; M e a s u r e s \ %   V a r .   I n t e r a n u a l   R e m u n . & g t ; \ M E A S U R E 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 %   V a r .   A c u m u l a d o   R e m u n . & g t ; - & l t ; M e a s u r e s \ %   V a r .   A c u m u l a d o   R e m u n . & g t ; 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 %   V a r .   A c u m u l a d o   R e m u n . & g t ; - & l t ; M e a s u r e s \ %   V a r .   A c u m u l a d o   R e m u n . & g t ; \ C O L U M N 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 %   V a r .   A c u m u l a d o   R e m u n . & g t ; - & l t ; M e a s u r e s \ %   V a r .   A c u m u l a d o   R e m u n . & g t ; \ M E A S U R E 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 S u e l d o s & g t ; - & l t ; M e a s u r e s \ S u e l d o s & g t ; 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 S u e l d o s & g t ; - & l t ; M e a s u r e s \ S u e l d o s & g t ; \ C O L U M N 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 S u e l d o s & g t ; - & l t ; M e a s u r e s \ S u e l d o s & g t ; \ M E A S U R E 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 O t r a s   r e m u n e r a c i o n e s & g t ; - & l t ; M e a s u r e s \ O t r a s   r e m u n e r a c i o n e s & g t ; 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 O t r a s   r e m u n e r a c i o n e s & g t ; - & l t ; M e a s u r e s \ O t r a s   r e m u n e r a c i o n e s & g t ; \ C O L U M N 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 O t r a s   r e m u n e r a c i o n e s & g t ; - & l t ; M e a s u r e s \ O t r a s   r e m u n e r a c i o n e s & g t ; \ M E A S U R E 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 S a l a r i o s   L e y   d e   E m e r g e n c i a & g t ; - & l t ; M e a s u r e s \ S a l a r i o s   L e y   d e   E m e r g e n c i a & g t ; 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 S a l a r i o s   L e y   d e   E m e r g e n c i a & g t ; - & l t ; M e a s u r e s \ S a l a r i o s   L e y   d e   E m e r g e n c i a & g t ; \ C O L U M N 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 S a l a r i o s   L e y   d e   E m e r g e n c i a & g t ; - & l t ; M e a s u r e s \ S a l a r i o s   L e y   d e   E m e r g e n c i a & g t ; \ M E A S U R E 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 F F P P & g t ; - & l t ; M e a s u r e s \ F F P P & g t ; 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 F F P P & g t ; - & l t ; M e a s u r e s \ F F P P & g t ; \ C O L U M N 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 F F P P & g t ; - & l t ; M e a s u r e s \ F F P P & g t ; \ M E A S U R E 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 M E C & g t ; - & l t ; M e a s u r e s \ M E C & g t ; 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 M E C & g t ; - & l t ; M e a s u r e s \ M E C & g t ; \ C O L U M N 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 M E C & g t ; - & l t ; M e a s u r e s \ M E C & g t ; \ M E A S U R E 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 M S P B S & g t ; - & l t ; M e a s u r e s \ M S P B S & g t ; 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 M S P B S & g t ; - & l t ; M e a s u r e s \ M S P B S & g t ; \ C O L U M N 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 M S P B S & g t ; - & l t ; M e a s u r e s \ M S P B S & g t ; \ M E A S U R E 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 H o s p i t a l   d e   C l � n i c a s & g t ; - & l t ; M e a s u r e s \ H o s p i t a l   d e   C l � n i c a s & g t ; 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 H o s p i t a l   d e   C l � n i c a s & g t ; - & l t ; M e a s u r e s \ H o s p i t a l   d e   C l � n i c a s & g t ; \ C O L U M N 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 H o s p i t a l   d e   C l � n i c a s & g t ; - & l t ; M e a s u r e s \ H o s p i t a l   d e   C l � n i c a s & g t ; \ M E A S U R E 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 %   V a r   i n t e r a n u a l   A N A N F & g t ; - & l t ; M e a s u r e s \ %   V a r   i n t e r a n u a l   A N A N F & g t ; 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 %   V a r   i n t e r a n u a l   A N A N F & g t ; - & l t ; M e a s u r e s \ %   V a r   i n t e r a n u a l   A N A N F & g t ; \ C O L U M N 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 %   V a r   i n t e r a n u a l   A N A N F & g t ; - & l t ; M e a s u r e s \ %   V a r   i n t e r a n u a l   A N A N F & g t ; \ M E A S U R E 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 I n g r e s o   T o t a l   ( %   d e l   P I B ) & g t ; - & l t ; M e a s u r e s \ I n g r e s o   T o t a l   ( %   d e l   P I B ) & g t ; 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 I n g r e s o   T o t a l   ( %   d e l   P I B ) & g t ; - & l t ; M e a s u r e s \ I n g r e s o   T o t a l   ( %   d e l   P I B ) & g t ; \ C O L U M N 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 I n g r e s o   T o t a l   ( %   d e l   P I B ) & g t ; - & l t ; M e a s u r e s \ I n g r e s o   T o t a l   ( %   d e l   P I B ) & g t ; \ M E A S U R E 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 G a s t o   T o t a l   ( %   d e l   P I B ) & g t ; - & l t ; M e a s u r e s \ G a s t o   T o t a l   ( %   d e l   P I B ) & g t ; 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 G a s t o   T o t a l   ( %   d e l   P I B ) & g t ; - & l t ; M e a s u r e s \ G a s t o   T o t a l   ( %   d e l   P I B ) & g t ; \ C O L U M N 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 G a s t o   T o t a l   ( %   d e l   P I B ) & g t ; - & l t ; M e a s u r e s \ G a s t o   T o t a l   ( %   d e l   P I B ) & g t ; \ M E A S U R E 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 R O N   P r i m a r i o   ( %   d e l   P I B ) & g t ; - & l t ; M e a s u r e s \ R O N   P r i m a r i o   ( %   d e l   P I B ) & g t ; 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 R O N   P r i m a r i o   ( %   d e l   P I B ) & g t ; - & l t ; M e a s u r e s \ R O N   P r i m a r i o   ( %   d e l   P I B ) & g t ; \ C O L U M N 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 R O N   P r i m a r i o   ( %   d e l   P I B ) & g t ; - & l t ; M e a s u r e s \ R O N   P r i m a r i o   ( %   d e l   P I B ) & g t ; \ M E A S U R E 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 G a s t o + I n v e r s i � n   ( %   P I B ) & g t ; - & l t ; M e a s u r e s \ G a s t o + I n v e r s i � n   ( %   P I B ) & g t ; 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 G a s t o + I n v e r s i � n   ( %   P I B ) & g t ; - & l t ; M e a s u r e s \ G a s t o + I n v e r s i � n   ( %   P I B ) & g t ; \ C O L U M N 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 G a s t o + I n v e r s i � n   ( %   P I B ) & g t ; - & l t ; M e a s u r e s \ G a s t o + I n v e r s i � n   ( %   P I B ) & g t ; \ M E A S U R E 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 %   V a r .   I n t e r a n u a l   S E T & g t ; - & l t ; M e a s u r e s \ %   V a r .   I n t e r a n u a l   S E T & g t ; 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 %   V a r .   I n t e r a n u a l   S E T & g t ; - & l t ; M e a s u r e s \ %   V a r .   I n t e r a n u a l   S E T & g t ; \ C O L U M N 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 %   V a r .   I n t e r a n u a l   S E T & g t ; - & l t ; M e a s u r e s \ %   V a r .   I n t e r a n u a l   S E T & g t ; \ M E A S U R E 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 %   V a r .   I n t e r a n u a l   D N A & g t ; - & l t ; M e a s u r e s \ %   V a r .   I n t e r a n u a l   D N A & g t ; 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 %   V a r .   I n t e r a n u a l   D N A & g t ; - & l t ; M e a s u r e s \ %   V a r .   I n t e r a n u a l   D N A & g t ; \ C O L U M N 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 %   V a r .   I n t e r a n u a l   D N A & g t ; - & l t ; M e a s u r e s \ %   V a r .   I n t e r a n u a l   D N A & g t ; \ M E A S U R E 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 R e s u l t a d o   F i s c a l   ( m i l l o n e s   d e   U S $ ) & g t ; - & l t ; M e a s u r e s \ R e s u l t a d o   F i s c a l   ( m i l l o n e s   d e   U S $ ) & g t ; 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 R e s u l t a d o   F i s c a l   ( m i l l o n e s   d e   U S $ ) & g t ; - & l t ; M e a s u r e s \ R e s u l t a d o   F i s c a l   ( m i l l o n e s   d e   U S $ ) & g t ; \ C O L U M N 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 R e s u l t a d o   F i s c a l   ( m i l l o n e s   d e   U S $ ) & g t ; - & l t ; M e a s u r e s \ R e s u l t a d o   F i s c a l   ( m i l l o n e s   d e   U S $ ) & g t ; \ M E A S U R E 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 C o n t r i b u c i o n e s   S o c i a l e s & g t ; - & l t ; M e a s u r e s \ C o n t r i b u c i o n e s   S o c i a l e s & g t ; 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 C o n t r i b u c i o n e s   S o c i a l e s & g t ; - & l t ; M e a s u r e s \ C o n t r i b u c i o n e s   S o c i a l e s & g t ; \ C O L U M N 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 C o n t r i b u c i o n e s   S o c i a l e s & g t ; - & l t ; M e a s u r e s \ C o n t r i b u c i o n e s   S o c i a l e s & g t ; \ M E A S U R E 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 D o n a c i o n e s & g t ; - & l t ; M e a s u r e s \ D o n a c i o n e s & g t ; 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 D o n a c i o n e s & g t ; - & l t ; M e a s u r e s \ D o n a c i o n e s & g t ; \ C O L U M N 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 D o n a c i o n e s & g t ; - & l t ; M e a s u r e s \ D o n a c i o n e s & g t ; \ M E A S U R E 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 O t r o s   I n g r e s o s & g t ; - & l t ; M e a s u r e s \ O t r o s   I n g r e s o s & g t ; 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 O t r o s   I n g r e s o s & g t ; - & l t ; M e a s u r e s \ O t r o s   I n g r e s o s & g t ; \ C O L U M N 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 O t r o s   I n g r e s o s & g t ; - & l t ; M e a s u r e s \ O t r o s   I n g r e s o s & g t ; \ M E A S U R E 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 A d q u i s i c i � n   N e t a   d e   A c t i v o s   n o   F i n a n c i e r o s & g t ; - & l t ; M e a s u r e s \ A d q u i s i c i � n   N e t a   d e   A c t i v o s   n o   F i n a n c i e r o s & g t ; 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 A d q u i s i c i � n   N e t a   d e   A c t i v o s   n o   F i n a n c i e r o s & g t ; - & l t ; M e a s u r e s \ A d q u i s i c i � n   N e t a   d e   A c t i v o s   n o   F i n a n c i e r o s & g t ; \ C O L U M N 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 A d q u i s i c i � n   N e t a   d e   A c t i v o s   n o   F i n a n c i e r o s & g t ; - & l t ; M e a s u r e s \ A d q u i s i c i � n   N e t a   d e   A c t i v o s   n o   F i n a n c i e r o s & g t ; \ M E A S U R E 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 M O P C & g t ; - & l t ; M e a s u r e s \ M O P C & g t ; 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 M O P C & g t ; - & l t ; M e a s u r e s \ M O P C & g t ; \ C O L U M N 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 M O P C & g t ; - & l t ; M e a s u r e s \ M O P C & g t ; \ M E A S U R E 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 M H & g t ; - & l t ; M e a s u r e s \ M H & g t ; 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 M H & g t ; - & l t ; M e a s u r e s \ M H & g t ; \ C O L U M N 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 M H & g t ; - & l t ; M e a s u r e s \ M H & g t ; \ M E A S U R E 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 M J & g t ; - & l t ; M e a s u r e s \ M J & g t ; 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 M J & g t ; - & l t ; M e a s u r e s \ M J & g t ; \ C O L U M N 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 M J & g t ; - & l t ; M e a s u r e s \ M J & g t ; \ M E A S U R E 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 M T E S S & g t ; - & l t ; M e a s u r e s \ M T E S S & g t ; 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 M T E S S & g t ; - & l t ; M e a s u r e s \ M T E S S & g t ; \ C O L U M N 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 M T E S S & g t ; - & l t ; M e a s u r e s \ M T E S S & g t ; \ M E A S U R E 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22.xml>��< ? x m l   v e r s i o n = " 1 . 0 "   e n c o d i n g = " U T F - 1 6 " ? > < G e m i n i   x m l n s = " h t t p : / / g e m i n i / p i v o t c u s t o m i z a t i o n / a d 1 e 6 c 4 9 - 7 8 2 5 - 4 c 2 0 - b 0 f 1 - c 9 f 4 d b 7 c 9 c 2 4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 D a t o s 1 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 1 4 3 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 C a l e n d a r i o 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 1 3 0 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 T a b l a 2 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4 b 7 5 4 f 7 9 - a b 5 3 - 4 5 8 3 - 8 2 e 0 - 2 a 1 5 9 a 2 c 5 1 7 1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1 3 3 8 ] ] > < / C u s t o m C o n t e n t > < / G e m i n i > 
</file>

<file path=customXml/item27.xml>��< ? x m l   v e r s i o n = " 1 . 0 "   e n c o d i n g = " U T F - 1 6 " ? > < G e m i n i   x m l n s = " h t t p : / / g e m i n i / p i v o t c u s t o m i z a t i o n / 7 7 a 9 d e 4 3 - a 6 9 8 - 4 7 8 c - 8 9 c a - a 2 f 6 f 6 6 2 8 8 4 3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8.xml>��< ? x m l   v e r s i o n = " 1 . 0 "   e n c o d i n g = " U T F - 1 6 " ? > < G e m i n i   x m l n s = " h t t p : / / g e m i n i / p i v o t c u s t o m i z a t i o n / f 6 1 b d 0 f a - c 6 5 a - 4 b 6 1 - 8 6 a b - 9 8 0 3 1 c 9 1 c d e a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9.xml>��< ? x m l   v e r s i o n = " 1 . 0 "   e n c o d i n g = " U T F - 1 6 " ? > < G e m i n i   x m l n s = " h t t p : / / g e m i n i / p i v o t c u s t o m i z a t i o n / T a b l e X M L _ C a l e n d a r i o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 7 9 < / i n t > < / v a l u e > < / i t e m > < i t e m > < k e y > < s t r i n g > A � o < / s t r i n g > < / k e y > < v a l u e > < i n t > 7 4 < / i n t > < / v a l u e > < / i t e m > < i t e m > < k e y > < s t r i n g > N � m e r o   d e   m e s < / s t r i n g > < / k e y > < v a l u e > < i n t > 1 6 5 < / i n t > < / v a l u e > < / i t e m > < i t e m > < k e y > < s t r i n g > M e s < / s t r i n g > < / k e y > < v a l u e > < i n t > 7 6 < / i n t > < / v a l u e > < / i t e m > < i t e m > < k e y > < s t r i n g > M M M - A A A A < / s t r i n g > < / k e y > < v a l u e > < i n t > 1 4 1 < / i n t > < / v a l u e > < / i t e m > < i t e m > < k e y > < s t r i n g > N � m e r o   d e   d � a   d e   l a   s e m a n a < / s t r i n g > < / k e y > < v a l u e > < i n t > 2 6 0 < / i n t > < / v a l u e > < / i t e m > < i t e m > < k e y > < s t r i n g > D � a   d e   l a   s e m a n a < / s t r i n g > < / k e y > < v a l u e > < i n t > 1 7 2 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 A � o < / s t r i n g > < / k e y > < v a l u e > < i n t > 1 < / i n t > < / v a l u e > < / i t e m > < i t e m > < k e y > < s t r i n g > N � m e r o   d e   m e s < / s t r i n g > < / k e y > < v a l u e > < i n t > 2 < / i n t > < / v a l u e > < / i t e m > < i t e m > < k e y > < s t r i n g > M e s < / s t r i n g > < / k e y > < v a l u e > < i n t > 3 < / i n t > < / v a l u e > < / i t e m > < i t e m > < k e y > < s t r i n g > M M M - A A A A < / s t r i n g > < / k e y > < v a l u e > < i n t > 4 < / i n t > < / v a l u e > < / i t e m > < i t e m > < k e y > < s t r i n g > N � m e r o   d e   d � a   d e   l a   s e m a n a < / s t r i n g > < / k e y > < v a l u e > < i n t > 5 < / i n t > < / v a l u e > < / i t e m > < i t e m > < k e y > < s t r i n g > D � a   d e   l a   s e m a n a 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30.xml>��< ? x m l   v e r s i o n = " 1 . 0 "   e n c o d i n g = " U T F - 1 6 " ? > < G e m i n i   x m l n s = " h t t p : / / g e m i n i / p i v o t c u s t o m i z a t i o n / a 0 3 8 9 9 b 9 - 2 1 3 9 - 4 d 2 8 - a 1 e 2 - 3 5 b 8 2 b 7 8 b c f d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1.xml>��< ? x m l   v e r s i o n = " 1 . 0 "   e n c o d i n g = " U T F - 1 6 " ? > < G e m i n i   x m l n s = " h t t p : / / g e m i n i / p i v o t c u s t o m i z a t i o n / 7 f 5 2 2 2 5 5 - 0 e f d - 4 9 6 2 - b 8 d 8 - 1 7 2 1 0 5 3 c 5 0 c 6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2.xml>��< ? x m l   v e r s i o n = " 1 . 0 "   e n c o d i n g = " U T F - 1 6 " ? > < G e m i n i   x m l n s = " h t t p : / / g e m i n i / p i v o t c u s t o m i z a t i o n / 3 c 1 1 0 0 1 0 - 4 7 2 b - 4 6 4 4 - b f b f - b a a f e b 0 4 e 0 3 3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3.xml>��< ? x m l   v e r s i o n = " 1 . 0 "   e n c o d i n g = " U T F - 1 6 " ? > < G e m i n i   x m l n s = " h t t p : / / g e m i n i / p i v o t c u s t o m i z a t i o n / 7 9 b 0 9 b b 7 - 5 3 4 1 - 4 2 2 d - a a 2 3 - f 8 d 3 4 f 5 2 6 3 c c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4.xml>��< ? x m l   v e r s i o n = " 1 . 0 "   e n c o d i n g = " U T F - 1 6 " ? > < G e m i n i   x m l n s = " h t t p : / / g e m i n i / p i v o t c u s t o m i z a t i o n / C l i e n t W i n d o w X M L " > < C u s t o m C o n t e n t > < ! [ C D A T A [ D a t o s 1 ] ] > < / C u s t o m C o n t e n t > < / G e m i n i > 
</file>

<file path=customXml/item3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36.xml>��< ? x m l   v e r s i o n = " 1 . 0 "   e n c o d i n g = " U T F - 1 6 " ? > < G e m i n i   x m l n s = " h t t p : / / g e m i n i / p i v o t c u s t o m i z a t i o n / d b 4 5 6 5 9 4 - e b 4 6 - 4 3 b 4 - 9 b e d - f d c 6 d 9 5 b 6 e 2 e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7.xml>��< ? x m l   v e r s i o n = " 1 . 0 "   e n c o d i n g = " U T F - 1 6 " ? > < G e m i n i   x m l n s = " h t t p : / / g e m i n i / p i v o t c u s t o m i z a t i o n / T a b l e O r d e r " > < C u s t o m C o n t e n t > < ! [ C D A T A [ D a t o s 1 , C a l e n d a r i o , T a b l a 2 ] ] > < / C u s t o m C o n t e n t > < / G e m i n i > 
</file>

<file path=customXml/item38.xml>��< ? x m l   v e r s i o n = " 1 . 0 "   e n c o d i n g = " U T F - 1 6 " ? > < G e m i n i   x m l n s = " h t t p : / / g e m i n i / p i v o t c u s t o m i z a t i o n / f 7 8 4 1 e 5 4 - b 3 4 7 - 4 4 f 3 - b a 5 5 - c 3 6 0 2 c 3 7 2 5 8 3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9.xml>��< ? x m l   v e r s i o n = " 1 . 0 "   e n c o d i n g = " U T F - 1 6 " ? > < G e m i n i   x m l n s = " h t t p : / / g e m i n i / p i v o t c u s t o m i z a t i o n / f 4 4 5 f 0 9 a - 6 8 2 b - 4 e 4 a - 8 b c f - 3 4 0 5 b 7 8 4 6 0 b 3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7 a 7 c 5 6 a 2 - d 6 1 2 - 4 3 8 2 - b d e 3 - e 4 c 8 8 2 1 f 7 9 b b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0.xml>��< ? x m l   v e r s i o n = " 1 . 0 "   e n c o d i n g = " U T F - 1 6 " ? > < G e m i n i   x m l n s = " h t t p : / / g e m i n i / p i v o t c u s t o m i z a t i o n / T a b l e X M L _ T a b l a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 N r o . < / s t r i n g > < / k e y > < v a l u e > < i n t > 7 7 < / i n t > < / v a l u e > < / i t e m > < i t e m > < k e y > < s t r i n g > M e s < / s t r i n g > < / k e y > < v a l u e > < i n t > 7 6 < / i n t > < / v a l u e > < / i t e m > < / C o l u m n W i d t h s > < C o l u m n D i s p l a y I n d e x > < i t e m > < k e y > < s t r i n g > N r o . < / s t r i n g > < / k e y > < v a l u e > < i n t > 0 < / i n t > < / v a l u e > < / i t e m > < i t e m > < k e y > < s t r i n g > M e s 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 C a l e n d a r i o 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 C a l e n d a r i o 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 C o l u m n s \ N � m e r o   d e   m e s 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 C o l u m n s \ M M M - A A A A 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 C o l u m n s \ N � m e r o   d e   d � a   d e   l a   s e m a n a 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 C o l u m n s \ D � a   d e   l a   s e m a n a 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 M e s e s 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 M e s e s 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 C o l u m n s \ N r o . 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 D a t o s 1 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 D a t o s 1 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 C o l u m n s \ O r d e n 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 C o l u m n s \ P e r i o d o 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 C o l u m n s \ P I B   n o m i n a l   ( m i l e s   d e   m i l l o n e s   d e   G . ) 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 C o l u m n s \ T i p o   d e   c a m b i o   G s . / U S $ 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 C o l u m n s \ I n g r e s o   T o t a l   ( R e c a u d a d o ) 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 C o l u m n s \ I n g r e s o   T o t a l   ( %   d e l   P I B ) 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 C o l u m n s \ I T   a c u m u l a d o   p o r   a � o 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 C o l u m n s \ I T   S u m a   1 2   m e s e s 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  a c u m   I n g r e s o   t o t a l 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  i n t e r a n u a l 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  s u m a   1 2   m e s e s 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 C o l u m n s \ I n g r e s o s   T r i b u t a r i o s 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 C o l u m n s \ P r e s i � n   T r i b u t a r i a 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 C o l u m n s \ T r i b u t a r i o s   A c u m .   P o r   a � o 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 C o l u m n s \ T r i b u t a r i o s   s u m a   1 2   m e s e s 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 V a r .   I n t e r a n u a l   T r i b u t a r i o s 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 V a r .   A c u m .   T r i b u t a r i o s 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 V a r .   S u m a   1 2 m   T r i b u t a r i o s 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 C o l u m n s \ S E T   s u m a   1 2   m e s e s 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 V a r .   A n u a l i z a d o   S E T 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 V a r .   I n t e r a n u a l   S E T 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 C o l u m n s \ D N A   s u m a   1 2   m e s e s 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 V a r .   A n u a l i z a d o   D N A 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 V a r .   I n t e r a n u a l   D N A 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 C o l u m n s \ C o n t r i b u c i o n e s   S o c i a l e s 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 C o l u m n s \ C o n t r i b u c i o n e s   S o c i a l e s   ( %   d e l   P I B ) 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 C o l u m n s \ D o n a c i o n e s 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 C o l u m n s \ D o n a c i o n e s   ( %   d e l   P I B ) 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 C o l u m n s \ O t r o s   I n g r e s o s 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 C o l u m n s \ O t r o s   i n g r e s o s   ( m i l l o n e s   d e   U S $ ) 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 C o l u m n s \ I t a i p � 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 C o l u m n s \ I t a i p �   ( m i l l o n e s   d e   U S $ ) 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 C o l u m n s \ I t a i p �   a c u m u l a d o   p o r   a � o   ( m i l l o n e s   d e   U S $ ) 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 C o l u m n s \ Y a c y r e t � 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 C o l u m n s \ Y a c y r e t �   ( e n   m i l l o n e s   d e   U S $ ) 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 C o l u m n s \ Y a c y r e t �   a c u m u l a d o   p o r   a � o   ( m i l l o n e s   d e   U S $ ) 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 C o l u m n s \ O t r o s   I n g r . 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 C o l u m n s \ G a s t o   T o t a l   ( O b l i g a d o ) 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 C o l u m n s \ G a s t o   T o t a l   ( %   d e l   P I B ) 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 C o l u m n s \ G a s t o   t o t a l   a c u m u l a d o   p o r   a � o 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 C o l u m n s \ G a s t o   T o t a l   s u m a   1 2   m e s e s 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  i n t e r a n u a l   g a s t o   t o t a l 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  a c u m u l a d o   g a s t o   t o t a l 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 V a r .   A n u a l i z a d o   G T 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 C o l u m n s \ R e m u n e r a c i � n   a   l o s   E m p l e a d o s 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 C o l u m n s \ R e m u n .   A c u m .   P o r   a � o 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 C o l u m n s \ R e m u n .   S u m a   1 2   m e s e s 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 V a r .   I n t e r a n u a l   R e m u n . 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 V a r .   A c u m u l a d o   R e m u n . 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 V a r .   A n u a l i z a d o   R e m u n . 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 C o l u m n s \ S u e l d o s 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 C o l u m n s \ O t r a s   r e m u n e r a c i o n e s 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 C o l u m n s \ U s o   d e   B i e n e s   y   S e r v i c i o s 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 C o l u m n s \ I n t e r e s e s 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 C o l u m n s \ I n t e r e s e s   ( m i l l o n e s   d e   U S $ ) 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 C o l u m n s \ I n t e r e s e s   ( %   d e l   P I B ) 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 C o l u m n s \ D o n a c i o n e s   ( G a s t o ) 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 C o l u m n s \ P r e s t a c i o n e s   S o c i a l e s 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 C o l u m n s \ O t r o s   G a s t o s 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 C o l u m n s \ R e s u l t a d o   O p e r a t i v o   N e t o 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 C o l u m n s \ R O N   a c u m u l a d o   p o r   a � o 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 C o l u m n s \ R O N   a c u m u l a d o   1 2   m e s e s 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  i n t e r a n u a l   R O N 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  a c u m u l a d o   R O N 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  a n u a l i z a d o 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 C o l u m n s \ R O N   ( %   d e l   P I B ) 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 C o l u m n s \ R O N   a n u a l i z a d o   ( %   d e l   P I B ) 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 C o l u m n s \ A d q u i s i c i � n   N e t a   d e   A c t i v o s   n o   F i n a n c i e r o s 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 C o l u m n s \ A N A N F   a c u m u l a d o   p o r   a � o 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 C o l u m n s \ A N A N F   a c u m u l a d o   1 2   m e s e s 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  i n t e r a n u a l   A N A N F 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  a c u m u l a d o   p o r   a � o   A N A N F 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  a n u a l i z a d o   A N A N F 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 C o l u m n s \ A N A N F   ( m m   U S $ ) 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 C o l u m n s \ A N A N F   ( %   d e l   P I B ) 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 C o l u m n s \ A N A N F   a c u m .   P o r   a � o   ( %   d e l   P I B ) 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 C o l u m n s \ A N A N F   a n u a l i z a d o   ( %   d e l   P I B ) 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 C o l u m n s \ M O P C 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 C o l u m n s \ M O P C   ( m m   U S $ ) 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 C o l u m n s \ O t r a s   e n t i d a d e s 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 C o l u m n s \ O t r a s   e n t i d a d e s   ( m m   U S $ ) 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 C o l u m n s \ R e s u l t a d o   F i s c a l   ( m i l e s   d e   m i l l o n e s   d e   G . ) 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 C o l u m n s \ R e s u l t a d o   F i s c a l   a c u m u l a d o   p o r   a � o 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 C o l u m n s \ R e s u l t a d o   f i s c a l   a n u a l i z a d o 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 C o l u m n s \ R e s u l t a d o   F i s c a l   ( m i l l o n e s   d e   U S $ ) 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 C o l u m n s \ R e s u l t a d o   F i s c a l   a n u a l i z a d o   ( m i l l o n e s   d e   U S $ ) 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  i n t e r a n u a l   R e s u l t a d o   F i s c a l 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  a c u m u l a d o   R e s u l t a d o   F i s c a l 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 V a r   a n u a l i z a d o   R e s u l t a d o   F i s c a l 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 C o l u m n s \ R e s u l t a d o   F i s c a l   ( %   d e l   P I B ) 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 C o l u m n s \ R e s u l t a d o   f i s c a l   a n u a l i z a d o   ( %   d e l   P I B ) 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 C o l u m n s \ S S P P   f i n a n c i a d o s   c o n   I n g r e s o s   T r i b u t a r i o s 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 C o l u m n s \ B i n a c i o n a l e s 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 C o l u m n s \ R e s u l t a d o   f i s c a l   p r i m a r i o 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 C o l u m n s \ R e s u l t a d o   f i s c a l   p r i m a r i o   ( %   d e l   P I B ) 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 C o l u m n s \ S a l a r i o s   L e y   d e   E m e r g e n c i a 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 C o l u m n s \ F F P P 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 C o l u m n s \ M S P B S 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 C o l u m n s \ H o s p i t a l   d e   C l � n i c a s 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 C o l u m n s \ R e s u l t a d o   O p e r a t i v o   P r i m a r i o 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 C o l u m n s \ R O N   P r i m a r i o   ( %   d e l   P I B ) 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 C o l u m n s \ G a s t o + I n v e r s i � n 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 C o l u m n s \ G a s t o + I n v e r s i � n   ( %   P I B ) 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 C o l u m n s \ M J 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 C o l u m n s \ M T E S S 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2.xml>��< ? x m l   v e r s i o n = " 1 . 0 "   e n c o d i n g = " U T F - 1 6 " ? > < G e m i n i   x m l n s = " h t t p : / / g e m i n i / p i v o t c u s t o m i z a t i o n / 2 b 8 3 f e 3 a - 4 2 8 f - 4 8 9 2 - 8 f 5 7 - 6 6 0 9 0 8 6 0 c 0 3 9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4.xml>��< ? x m l   v e r s i o n = " 1 . 0 "   e n c o d i n g = " U T F - 1 6 " ? > < G e m i n i   x m l n s = " h t t p : / / g e m i n i / p i v o t c u s t o m i z a t i o n / T a b l e X M L _ D a t o s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 O r d e n < / s t r i n g > < / k e y > < v a l u e > < i n t > 9 2 < / i n t > < / v a l u e > < / i t e m > < i t e m > < k e y > < s t r i n g > P e r i o d o < / s t r i n g > < / k e y > < v a l u e > < i n t > 1 0 3 < / i n t > < / v a l u e > < / i t e m > < i t e m > < k e y > < s t r i n g > M e s < / s t r i n g > < / k e y > < v a l u e > < i n t > 7 6 < / i n t > < / v a l u e > < / i t e m > < i t e m > < k e y > < s t r i n g > A � o < / s t r i n g > < / k e y > < v a l u e > < i n t > 7 4 < / i n t > < / v a l u e > < / i t e m > < i t e m > < k e y > < s t r i n g > P I B   n o m i n a l   ( m i l e s   d e   m i l l o n e s   d e   G . ) < / s t r i n g > < / k e y > < v a l u e > < i n t > 3 2 6 < / i n t > < / v a l u e > < / i t e m > < i t e m > < k e y > < s t r i n g > T i p o   d e   c a m b i o   G s . / U S $ < / s t r i n g > < / k e y > < v a l u e > < i n t > 2 2 6 < / i n t > < / v a l u e > < / i t e m > < i t e m > < k e y > < s t r i n g > I n g r e s o   T o t a l   ( R e c a u d a d o ) < / s t r i n g > < / k e y > < v a l u e > < i n t > 2 4 3 < / i n t > < / v a l u e > < / i t e m > < i t e m > < k e y > < s t r i n g > I n g r e s o   T o t a l   ( %   d e l   P I B ) < / s t r i n g > < / k e y > < v a l u e > < i n t > 2 2 9 < / i n t > < / v a l u e > < / i t e m > < i t e m > < k e y > < s t r i n g > I n g r e s o s   T r i b u t a r i o s < / s t r i n g > < / k e y > < v a l u e > < i n t > 1 9 7 < / i n t > < / v a l u e > < / i t e m > < i t e m > < k e y > < s t r i n g > P r e s i � n   T r i b u t a r i a < / s t r i n g > < / k e y > < v a l u e > < i n t > 1 7 9 < / i n t > < / v a l u e > < / i t e m > < i t e m > < k e y > < s t r i n g > S E T < / s t r i n g > < / k e y > < v a l u e > < i n t > 7 0 < / i n t > < / v a l u e > < / i t e m > < i t e m > < k e y > < s t r i n g > %   V a r .   A n u a l i z a d o   S E T < / s t r i n g > < / k e y > < v a l u e > < i n t > 2 1 0 < / i n t > < / v a l u e > < / i t e m > < i t e m > < k e y > < s t r i n g > D N A < / s t r i n g > < / k e y > < v a l u e > < i n t > 7 8 < / i n t > < / v a l u e > < / i t e m > < i t e m > < k e y > < s t r i n g > %   V a r .   A n u a l i z a d o   D N A < / s t r i n g > < / k e y > < v a l u e > < i n t > 2 1 8 < / i n t > < / v a l u e > < / i t e m > < i t e m > < k e y > < s t r i n g > C o n t r i b u c i o n e s   S o c i a l e s < / s t r i n g > < / k e y > < v a l u e > < i n t > 2 2 4 < / i n t > < / v a l u e > < / i t e m > < i t e m > < k e y > < s t r i n g > C o n t r i b u c i o n e s   S o c i a l e s   ( %   d e l   P I B ) < / s t r i n g > < / k e y > < v a l u e > < i n t > 3 1 1 < / i n t > < / v a l u e > < / i t e m > < i t e m > < k e y > < s t r i n g > D o n a c i o n e s < / s t r i n g > < / k e y > < v a l u e > < i n t > 1 3 3 < / i n t > < / v a l u e > < / i t e m > < i t e m > < k e y > < s t r i n g > D o n a c i o n e s   ( %   d e l   P I B ) < / s t r i n g > < / k e y > < v a l u e > < i n t > 2 2 0 < / i n t > < / v a l u e > < / i t e m > < i t e m > < k e y > < s t r i n g > O t r o s   I n g r e s o s < / s t r i n g > < / k e y > < v a l u e > < i n t > 1 5 8 < / i n t > < / v a l u e > < / i t e m > < i t e m > < k e y > < s t r i n g > O t r o s   i n g r e s o s   ( m i l l o n e s   d e   U S $ ) < / s t r i n g > < / k e y > < v a l u e > < i n t > 2 9 4 < / i n t > < / v a l u e > < / i t e m > < i t e m > < k e y > < s t r i n g > I t a i p � < / s t r i n g > < / k e y > < v a l u e > < i n t > 8 8 < / i n t > < / v a l u e > < / i t e m > < i t e m > < k e y > < s t r i n g > I t a i p �   ( m i l l o n e s   d e   U S $ ) < / s t r i n g > < / k e y > < v a l u e > < i n t > 2 2 6 < / i n t > < / v a l u e > < / i t e m > < i t e m > < k e y > < s t r i n g > Y a c y r e t � < / s t r i n g > < / k e y > < v a l u e > < i n t > 1 0 8 < / i n t > < / v a l u e > < / i t e m > < i t e m > < k e y > < s t r i n g > Y a c y r e t �   ( e n   m i l l o n e s   d e   U S $ ) < / s t r i n g > < / k e y > < v a l u e > < i n t > 2 6 9 < / i n t > < / v a l u e > < / i t e m > < i t e m > < k e y > < s t r i n g > O t r o s   I n g r . < / s t r i n g > < / k e y > < v a l u e > < i n t > 1 2 6 < / i n t > < / v a l u e > < / i t e m > < i t e m > < k e y > < s t r i n g > G a s t o   T o t a l   ( O b l i g a d o ) < / s t r i n g > < / k e y > < v a l u e > < i n t > 2 1 3 < / i n t > < / v a l u e > < / i t e m > < i t e m > < k e y > < s t r i n g > G a s t o   T o t a l   ( %   d e l   P I B ) < / s t r i n g > < / k e y > < v a l u e > < i n t > 2 1 5 < / i n t > < / v a l u e > < / i t e m > < i t e m > < k e y > < s t r i n g > G a s t o   T o t a l   s u m a   1 2   m e s e s < / s t r i n g > < / k e y > < v a l u e > < i n t > 2 5 1 < / i n t > < / v a l u e > < / i t e m > < i t e m > < k e y > < s t r i n g > %   V a r .   A n u a l i z a d o   G T < / s t r i n g > < / k e y > < v a l u e > < i n t > 2 0 4 < / i n t > < / v a l u e > < / i t e m > < i t e m > < k e y > < s t r i n g > R e m u n e r a c i � n   a   l o s   E m p l e a d o s < / s t r i n g > < / k e y > < v a l u e > < i n t > 2 8 1 < / i n t > < / v a l u e > < / i t e m > < i t e m > < k e y > < s t r i n g > S u e l d o s < / s t r i n g > < / k e y > < v a l u e > < i n t > 1 0 3 < / i n t > < / v a l u e > < / i t e m > < i t e m > < k e y > < s t r i n g > O t r a s   r e m u n e r a c i o n e s < / s t r i n g > < / k e y > < v a l u e > < i n t > 2 1 5 < / i n t > < / v a l u e > < / i t e m > < i t e m > < k e y > < s t r i n g > U s o   d e   B i e n e s   y   S e r v i c i o s < / s t r i n g > < / k e y > < v a l u e > < i n t > 2 3 5 < / i n t > < / v a l u e > < / i t e m > < i t e m > < k e y > < s t r i n g > I n t e r e s e s < / s t r i n g > < / k e y > < v a l u e > < i n t > 1 1 5 < / i n t > < / v a l u e > < / i t e m > < i t e m > < k e y > < s t r i n g > I n t e r e s e s   ( m i l l o n e s   d e   U S $ ) < / s t r i n g > < / k e y > < v a l u e > < i n t > 2 5 3 < / i n t > < / v a l u e > < / i t e m > < i t e m > < k e y > < s t r i n g > D o n a c i o n e s   ( G a s t o ) < / s t r i n g > < / k e y > < v a l u e > < i n t > 1 9 4 < / i n t > < / v a l u e > < / i t e m > < i t e m > < k e y > < s t r i n g > P r e s t a c i o n e s   S o c i a l e s < / s t r i n g > < / k e y > < v a l u e > < i n t > 2 0 6 < / i n t > < / v a l u e > < / i t e m > < i t e m > < k e y > < s t r i n g > O t r o s   G a s t o s < / s t r i n g > < / k e y > < v a l u e > < i n t > 1 4 4 < / i n t > < / v a l u e > < / i t e m > < i t e m > < k e y > < s t r i n g > R e s u l t a d o   O p e r a t i v o   N e t o < / s t r i n g > < / k e y > < v a l u e > < i n t > 2 4 2 < / i n t > < / v a l u e > < / i t e m > < i t e m > < k e y > < s t r i n g > R O N   ( %   d e l   P I B ) < / s t r i n g > < / k e y > < v a l u e > < i n t > 1 6 5 < / i n t > < / v a l u e > < / i t e m > < i t e m > < k e y > < s t r i n g > D N A   s u m a   1 2   m e s e s < / s t r i n g > < / k e y > < v a l u e > < i n t > 2 0 1 < / i n t > < / v a l u e > < / i t e m > < i t e m > < k e y > < s t r i n g > S E T   s u m a   1 2   m e s e s < / s t r i n g > < / k e y > < v a l u e > < i n t > 1 9 3 < / i n t > < / v a l u e > < / i t e m > < i t e m > < k e y > < s t r i n g > A d q u i s i c i � n   N e t a   d e   A c t i v o s   n o   F i n a n c i e r o s < / s t r i n g > < / k e y > < v a l u e > < i n t > 3 7 2 < / i n t > < / v a l u e > < / i t e m > < i t e m > < k e y > < s t r i n g > A N A N F   ( m m   U S $ ) < / s t r i n g > < / k e y > < v a l u e > < i n t > 1 7 9 < / i n t > < / v a l u e > < / i t e m > < i t e m > < k e y > < s t r i n g > M O P C < / s t r i n g > < / k e y > < v a l u e > < i n t > 9 2 < / i n t > < / v a l u e > < / i t e m > < i t e m > < k e y > < s t r i n g > M O P C   ( m m   U S $ ) < / s t r i n g > < / k e y > < v a l u e > < i n t > 1 7 3 < / i n t > < / v a l u e > < / i t e m > < i t e m > < k e y > < s t r i n g > O t r a s   e n t i d a d e s < / s t r i n g > < / k e y > < v a l u e > < i n t > 1 6 6 < / i n t > < / v a l u e > < / i t e m > < i t e m > < k e y > < s t r i n g > O t r a s   e n t i d a d e s   ( m m   U S $ ) < / s t r i n g > < / k e y > < v a l u e > < i n t > 2 4 7 < / i n t > < / v a l u e > < / i t e m > < i t e m > < k e y > < s t r i n g > R e s u l t a d o   F i s c a l   ( m i l e s   d e   m i l l o n e s   d e   G . ) < / s t r i n g > < / k e y > < v a l u e > < i n t > 3 5 6 < / i n t > < / v a l u e > < / i t e m > < i t e m > < k e y > < s t r i n g > T r i b u t a r i o s   s u m a   1 2   m e s e s < / s t r i n g > < / k e y > < v a l u e > < i n t > 2 4 9 < / i n t > < / v a l u e > < / i t e m > < i t e m > < k e y > < s t r i n g > R e s u l t a d o   F i s c a l   ( %   d e l   P I B ) < / s t r i n g > < / k e y > < v a l u e > < i n t > 2 5 2 < / i n t > < / v a l u e > < / i t e m > < i t e m > < k e y > < s t r i n g > R e s u l t a d o   f i s c a l   a n u a l i z a d o < / s t r i n g > < / k e y > < v a l u e > < i n t > 2 4 9 < / i n t > < / v a l u e > < / i t e m > < i t e m > < k e y > < s t r i n g > I T   S u m a   1 2   m e s e s < / s t r i n g > < / k e y > < v a l u e > < i n t > 1 8 2 < / i n t > < / v a l u e > < / i t e m > < i t e m > < k e y > < s t r i n g > R e s u l t a d o   f i s c a l   a n u a l i z a d o   ( %   d e l   P I B ) < / s t r i n g > < / k e y > < v a l u e > < i n t > 3 3 6 < / i n t > < / v a l u e > < / i t e m > < i t e m > < k e y > < s t r i n g > S S P P   f i n a n c i a d o s   c o n   I n g r e s o s   T r i b u t a r i o s < / s t r i n g > < / k e y > < v a l u e > < i n t > 3 6 3 < / i n t > < / v a l u e > < / i t e m > < i t e m > < k e y > < s t r i n g > B i n a c i o n a l e s < / s t r i n g > < / k e y > < v a l u e > < i n t > 2 0 0 < / i n t > < / v a l u e > < / i t e m > < i t e m > < k e y > < s t r i n g > R e s u l t a d o   f i s c a l   p r i m a r i o < / s t r i n g > < / k e y > < v a l u e > < i n t > 2 3 2 < / i n t > < / v a l u e > < / i t e m > < i t e m > < k e y > < s t r i n g > R e s u l t a d o   f i s c a l   p r i m a r i o   ( %   d e l   P I B ) < / s t r i n g > < / k e y > < v a l u e > < i n t > 3 1 9 < / i n t > < / v a l u e > < / i t e m > < i t e m > < k e y > < s t r i n g > R O N   a c u m u l a d o   1 2   m e s e s < / s t r i n g > < / k e y > < v a l u e > < i n t > 2 4 4 < / i n t > < / v a l u e > < / i t e m > < i t e m > < k e y > < s t r i n g > R O N   a n u a l i z a d o   ( %   d e l   P I B ) < / s t r i n g > < / k e y > < v a l u e > < i n t > 2 5 2 < / i n t > < / v a l u e > < / i t e m > < i t e m > < k e y > < s t r i n g > A N A N F   a c u m u l a d o   1 2   m e s e s < / s t r i n g > < / k e y > < v a l u e > < i n t > 2 6 4 < / i n t > < / v a l u e > < / i t e m > < i t e m > < k e y > < s t r i n g > A N A N F   a n u a l i z a d o   ( %   d e l   P I B ) < / s t r i n g > < / k e y > < v a l u e > < i n t > 2 7 2 < / i n t > < / v a l u e > < / i t e m > < i t e m > < k e y > < s t r i n g > I T   a c u m u l a d o   p o r   a � o < / s t r i n g > < / k e y > < v a l u e > < i n t > 2 1 1 < / i n t > < / v a l u e > < / i t e m > < i t e m > < k e y > < s t r i n g > %   V a r   a c u m   I n g r e s o   t o t a l < / s t r i n g > < / k e y > < v a l u e > < i n t > 2 3 5 < / i n t > < / v a l u e > < / i t e m > < i t e m > < k e y > < s t r i n g > %   V a r   i n t e r a n u a l < / s t r i n g > < / k e y > < v a l u e > < i n t > 1 6 9 < / i n t > < / v a l u e > < / i t e m > < i t e m > < k e y > < s t r i n g > %   V a r   s u m a   1 2   m e s e s < / s t r i n g > < / k e y > < v a l u e > < i n t > 2 1 0 < / i n t > < / v a l u e > < / i t e m > < i t e m > < k e y > < s t r i n g > I t a i p �   a c u m u l a d o   p o r   a � o   ( m i l l o n e s   d e   U S $ ) < / s t r i n g > < / k e y > < v a l u e > < i n t > 3 7 9 < / i n t > < / v a l u e > < / i t e m > < i t e m > < k e y > < s t r i n g > Y a c y r e t �   a c u m u l a d o   p o r   a � o   ( m i l l o n e s   d e   U S $ ) < / s t r i n g > < / k e y > < v a l u e > < i n t > 3 9 9 < / i n t > < / v a l u e > < / i t e m > < i t e m > < k e y > < s t r i n g > G a s t o   t o t a l   a c u m u l a d o   p o r   a � o < / s t r i n g > < / k e y > < v a l u e > < i n t > 2 8 0 < / i n t > < / v a l u e > < / i t e m > < i t e m > < k e y > < s t r i n g > %   V a r   i n t e r a n u a l   g a s t o   t o t a l < / s t r i n g > < / k e y > < v a l u e > < i n t > 2 5 4 < / i n t > < / v a l u e > < / i t e m > < i t e m > < k e y > < s t r i n g > %   V a r   a c u m u l a d o   g a s t o   t o t a l < / s t r i n g > < / k e y > < v a l u e > < i n t > 2 6 1 < / i n t > < / v a l u e > < / i t e m > < i t e m > < k e y > < s t r i n g > R O N   a c u m u l a d o   p o r   a � o < / s t r i n g > < / k e y > < v a l u e > < i n t > 2 3 1 < / i n t > < / v a l u e > < / i t e m > < i t e m > < k e y > < s t r i n g > %   V a r   i n t e r a n u a l   R O N < / s t r i n g > < / k e y > < v a l u e > < i n t > 2 0 8 < / i n t > < / v a l u e > < / i t e m > < i t e m > < k e y > < s t r i n g > %   V a r   a c u m u l a d o   R O N < / s t r i n g > < / k e y > < v a l u e > < i n t > 2 1 5 < / i n t > < / v a l u e > < / i t e m > < i t e m > < k e y > < s t r i n g > %   V a r   a n u a l i z a d o < / s t r i n g > < / k e y > < v a l u e > < i n t > 1 7 4 < / i n t > < / v a l u e > < / i t e m > < i t e m > < k e y > < s t r i n g > A N A N F   a c u m u l a d o   p o r   a � o < / s t r i n g > < / k e y > < v a l u e > < i n t > 2 5 1 < / i n t > < / v a l u e > < / i t e m > < i t e m > < k e y > < s t r i n g > %   V a r   i n t e r a n u a l   A N A N F < / s t r i n g > < / k e y > < v a l u e > < i n t > 2 2 8 < / i n t > < / v a l u e > < / i t e m > < i t e m > < k e y > < s t r i n g > %   V a r   a c u m u l a d o   p o r   a � o   A N A N F < / s t r i n g > < / k e y > < v a l u e > < i n t > 2 9 9 < / i n t > < / v a l u e > < / i t e m > < i t e m > < k e y > < s t r i n g > %   V a r   a n u a l i z a d o   A N A N F < / s t r i n g > < / k e y > < v a l u e > < i n t > 2 3 3 < / i n t > < / v a l u e > < / i t e m > < i t e m > < k e y > < s t r i n g > A N A N F   ( %   d e l   P I B ) < / s t r i n g > < / k e y > < v a l u e > < i n t > 1 8 5 < / i n t > < / v a l u e > < / i t e m > < i t e m > < k e y > < s t r i n g > A N A N F   a c u m .   P o r   a � o   ( %   d e l   P I B ) < / s t r i n g > < / k e y > < v a l u e > < i n t > 3 0 0 < / i n t > < / v a l u e > < / i t e m > < i t e m > < k e y > < s t r i n g > R e s u l t a d o   F i s c a l   a c u m u l a d o   p o r   a � o < / s t r i n g > < / k e y > < v a l u e > < i n t > 3 1 8 < / i n t > < / v a l u e > < / i t e m > < i t e m > < k e y > < s t r i n g > %   V a r   i n t e r a n u a l   R e s u l t a d o   F i s c a l < / s t r i n g > < / k e y > < v a l u e > < i n t > 2 9 5 < / i n t > < / v a l u e > < / i t e m > < i t e m > < k e y > < s t r i n g > %   V a r   a c u m u l a d o   R e s u l t a d o   F i s c a l < / s t r i n g > < / k e y > < v a l u e > < i n t > 3 0 2 < / i n t > < / v a l u e > < / i t e m > < i t e m > < k e y > < s t r i n g > %   V a r   a n u a l i z a d o   R e s u l t a d o   F i s c a l < / s t r i n g > < / k e y > < v a l u e > < i n t > 3 0 0 < / i n t > < / v a l u e > < / i t e m > < i t e m > < k e y > < s t r i n g > H o s p i t a l   d e   C l � n i c a s < / s t r i n g > < / k e y > < v a l u e > < i n t > 1 9 0 < / i n t > < / v a l u e > < / i t e m > < i t e m > < k e y > < s t r i n g > M S P B S < / s t r i n g > < / k e y > < v a l u e > < i n t > 9 7 < / i n t > < / v a l u e > < / i t e m > < i t e m > < k e y > < s t r i n g > M E C < / s t r i n g > < / k e y > < v a l u e > < i n t > 7 8 < / i n t > < / v a l u e > < / i t e m > < i t e m > < k e y > < s t r i n g > F F P P < / s t r i n g > < / k e y > < v a l u e > < i n t > 8 1 < / i n t > < / v a l u e > < / i t e m > < i t e m > < k e y > < s t r i n g > S a l a r i o s   L e y   d e   E m e r g e n c i a < / s t r i n g > < / k e y > < v a l u e > < i n t > 2 4 9 < / i n t > < / v a l u e > < / i t e m > < i t e m > < k e y > < s t r i n g > R e m u n .   A c u m .   P o r   a � o < / s t r i n g > < / k e y > < v a l u e > < i n t > 2 1 9 < / i n t > < / v a l u e > < / i t e m > < i t e m > < k e y > < s t r i n g > R e m u n .   S u m a   1 2   m e s e s < / s t r i n g > < / k e y > < v a l u e > < i n t > 2 2 6 < / i n t > < / v a l u e > < / i t e m > < i t e m > < k e y > < s t r i n g > %   V a r .   I n t e r a n u a l   R e m u n . < / s t r i n g > < / k e y > < v a l u e > < i n t > 2 3 7 < / i n t > < / v a l u e > < / i t e m > < i t e m > < k e y > < s t r i n g > %   V a r .   A c u m u l a d o   R e m u n . < / s t r i n g > < / k e y > < v a l u e > < i n t > 2 4 4 < / i n t > < / v a l u e > < / i t e m > < i t e m > < k e y > < s t r i n g > %   V a r .   A n u a l i z a d o   R e m u n . < / s t r i n g > < / k e y > < v a l u e > < i n t > 2 4 2 < / i n t > < / v a l u e > < / i t e m > < i t e m > < k e y > < s t r i n g > T r i b u t a r i o s   A c u m .   P o r   a � o < / s t r i n g > < / k e y > < v a l u e > < i n t > 2 4 3 < / i n t > < / v a l u e > < / i t e m > < i t e m > < k e y > < s t r i n g > %   V a r .   I n t e r a n u a l   T r i b u t a r i o s < / s t r i n g > < / k e y > < v a l u e > < i n t > 2 6 1 < / i n t > < / v a l u e > < / i t e m > < i t e m > < k e y > < s t r i n g > %   V a r .   A c u m .   T r i b u t a r i o s < / s t r i n g > < / k e y > < v a l u e > < i n t > 2 3 0 < / i n t > < / v a l u e > < / i t e m > < i t e m > < k e y > < s t r i n g > %   V a r .   S u m a   1 2 m   T r i b u t a r i o s < / s t r i n g > < / k e y > < v a l u e > < i n t > 2 6 3 < / i n t > < / v a l u e > < / i t e m > < i t e m > < k e y > < s t r i n g > R e s u l t a d o   O p e r a t i v o   P r i m a r i o < / s t r i n g > < / k e y > < v a l u e > < i n t > 1 9 9 < / i n t > < / v a l u e > < / i t e m > < i t e m > < k e y > < s t r i n g > R O N   P r i m a r i o   ( %   d e l   P I B ) < / s t r i n g > < / k e y > < v a l u e > < i n t > 1 9 9 < / i n t > < / v a l u e > < / i t e m > < i t e m > < k e y > < s t r i n g > I n t e r e s e s   ( %   d e l   P I B ) < / s t r i n g > < / k e y > < v a l u e > < i n t > 2 0 2 < / i n t > < / v a l u e > < / i t e m > < i t e m > < k e y > < s t r i n g > G a s t o + I n v e r s i � n < / s t r i n g > < / k e y > < v a l u e > < i n t > 1 9 9 < / i n t > < / v a l u e > < / i t e m > < i t e m > < k e y > < s t r i n g > G a s t o + I n v e r s i � n   ( %   P I B ) < / s t r i n g > < / k e y > < v a l u e > < i n t > 1 9 9 < / i n t > < / v a l u e > < / i t e m > < i t e m > < k e y > < s t r i n g > %   V a r .   I n t e r a n u a l   S E T < / s t r i n g > < / k e y > < v a l u e > < i n t > 2 0 5 < / i n t > < / v a l u e > < / i t e m > < i t e m > < k e y > < s t r i n g > %   V a r .   I n t e r a n u a l   D N A < / s t r i n g > < / k e y > < v a l u e > < i n t > 2 1 3 < / i n t > < / v a l u e > < / i t e m > < i t e m > < k e y > < s t r i n g > R e s u l t a d o   F i s c a l   ( m i l l o n e s   d e   U S $ ) < / s t r i n g > < / k e y > < v a l u e > < i n t > 3 0 3 < / i n t > < / v a l u e > < / i t e m > < i t e m > < k e y > < s t r i n g > R e s u l t a d o   F i s c a l   a n u a l i z a d o   ( m i l l o n e s   d e   U S $ ) < / s t r i n g > < / k e y > < v a l u e > < i n t > 3 9 0 < / i n t > < / v a l u e > < / i t e m > < i t e m > < k e y > < s t r i n g > M H < / s t r i n g > < / k e y > < v a l u e > < i n t > 7 1 < / i n t > < / v a l u e > < / i t e m > < i t e m > < k e y > < s t r i n g > M J < / s t r i n g > < / k e y > < v a l u e > < i n t > 6 5 < / i n t > < / v a l u e > < / i t e m > < i t e m > < k e y > < s t r i n g > M T E S S < / s t r i n g > < / k e y > < v a l u e > < i n t > 9 5 < / i n t > < / v a l u e > < / i t e m > < / C o l u m n W i d t h s > < C o l u m n D i s p l a y I n d e x > < i t e m > < k e y > < s t r i n g > O r d e n < / s t r i n g > < / k e y > < v a l u e > < i n t > 0 < / i n t > < / v a l u e > < / i t e m > < i t e m > < k e y > < s t r i n g > P e r i o d o < / s t r i n g > < / k e y > < v a l u e > < i n t > 1 < / i n t > < / v a l u e > < / i t e m > < i t e m > < k e y > < s t r i n g > M e s < / s t r i n g > < / k e y > < v a l u e > < i n t > 2 < / i n t > < / v a l u e > < / i t e m > < i t e m > < k e y > < s t r i n g > A � o < / s t r i n g > < / k e y > < v a l u e > < i n t > 3 < / i n t > < / v a l u e > < / i t e m > < i t e m > < k e y > < s t r i n g > P I B   n o m i n a l   ( m i l e s   d e   m i l l o n e s   d e   G . ) < / s t r i n g > < / k e y > < v a l u e > < i n t > 4 < / i n t > < / v a l u e > < / i t e m > < i t e m > < k e y > < s t r i n g > T i p o   d e   c a m b i o   G s . / U S $ < / s t r i n g > < / k e y > < v a l u e > < i n t > 5 < / i n t > < / v a l u e > < / i t e m > < i t e m > < k e y > < s t r i n g > I n g r e s o   T o t a l   ( R e c a u d a d o ) < / s t r i n g > < / k e y > < v a l u e > < i n t > 6 < / i n t > < / v a l u e > < / i t e m > < i t e m > < k e y > < s t r i n g > I n g r e s o   T o t a l   ( %   d e l   P I B ) < / s t r i n g > < / k e y > < v a l u e > < i n t > 7 < / i n t > < / v a l u e > < / i t e m > < i t e m > < k e y > < s t r i n g > I n g r e s o s   T r i b u t a r i o s < / s t r i n g > < / k e y > < v a l u e > < i n t > 8 < / i n t > < / v a l u e > < / i t e m > < i t e m > < k e y > < s t r i n g > P r e s i � n   T r i b u t a r i a < / s t r i n g > < / k e y > < v a l u e > < i n t > 9 < / i n t > < / v a l u e > < / i t e m > < i t e m > < k e y > < s t r i n g > S E T < / s t r i n g > < / k e y > < v a l u e > < i n t > 1 0 < / i n t > < / v a l u e > < / i t e m > < i t e m > < k e y > < s t r i n g > %   V a r .   A n u a l i z a d o   S E T < / s t r i n g > < / k e y > < v a l u e > < i n t > 1 1 < / i n t > < / v a l u e > < / i t e m > < i t e m > < k e y > < s t r i n g > D N A < / s t r i n g > < / k e y > < v a l u e > < i n t > 1 2 < / i n t > < / v a l u e > < / i t e m > < i t e m > < k e y > < s t r i n g > %   V a r .   A n u a l i z a d o   D N A < / s t r i n g > < / k e y > < v a l u e > < i n t > 1 3 < / i n t > < / v a l u e > < / i t e m > < i t e m > < k e y > < s t r i n g > C o n t r i b u c i o n e s   S o c i a l e s < / s t r i n g > < / k e y > < v a l u e > < i n t > 1 4 < / i n t > < / v a l u e > < / i t e m > < i t e m > < k e y > < s t r i n g > C o n t r i b u c i o n e s   S o c i a l e s   ( %   d e l   P I B ) < / s t r i n g > < / k e y > < v a l u e > < i n t > 1 5 < / i n t > < / v a l u e > < / i t e m > < i t e m > < k e y > < s t r i n g > D o n a c i o n e s < / s t r i n g > < / k e y > < v a l u e > < i n t > 1 6 < / i n t > < / v a l u e > < / i t e m > < i t e m > < k e y > < s t r i n g > D o n a c i o n e s   ( %   d e l   P I B ) < / s t r i n g > < / k e y > < v a l u e > < i n t > 1 7 < / i n t > < / v a l u e > < / i t e m > < i t e m > < k e y > < s t r i n g > O t r o s   I n g r e s o s < / s t r i n g > < / k e y > < v a l u e > < i n t > 1 8 < / i n t > < / v a l u e > < / i t e m > < i t e m > < k e y > < s t r i n g > O t r o s   i n g r e s o s   ( m i l l o n e s   d e   U S $ ) < / s t r i n g > < / k e y > < v a l u e > < i n t > 1 9 < / i n t > < / v a l u e > < / i t e m > < i t e m > < k e y > < s t r i n g > I t a i p � < / s t r i n g > < / k e y > < v a l u e > < i n t > 2 0 < / i n t > < / v a l u e > < / i t e m > < i t e m > < k e y > < s t r i n g > I t a i p �   ( m i l l o n e s   d e   U S $ ) < / s t r i n g > < / k e y > < v a l u e > < i n t > 2 1 < / i n t > < / v a l u e > < / i t e m > < i t e m > < k e y > < s t r i n g > Y a c y r e t � < / s t r i n g > < / k e y > < v a l u e > < i n t > 2 2 < / i n t > < / v a l u e > < / i t e m > < i t e m > < k e y > < s t r i n g > Y a c y r e t �   ( e n   m i l l o n e s   d e   U S $ ) < / s t r i n g > < / k e y > < v a l u e > < i n t > 2 3 < / i n t > < / v a l u e > < / i t e m > < i t e m > < k e y > < s t r i n g > O t r o s   I n g r . < / s t r i n g > < / k e y > < v a l u e > < i n t > 2 5 < / i n t > < / v a l u e > < / i t e m > < i t e m > < k e y > < s t r i n g > G a s t o   T o t a l   ( O b l i g a d o ) < / s t r i n g > < / k e y > < v a l u e > < i n t > 2 6 < / i n t > < / v a l u e > < / i t e m > < i t e m > < k e y > < s t r i n g > G a s t o   T o t a l   ( %   d e l   P I B ) < / s t r i n g > < / k e y > < v a l u e > < i n t > 2 7 < / i n t > < / v a l u e > < / i t e m > < i t e m > < k e y > < s t r i n g > G a s t o   T o t a l   s u m a   1 2   m e s e s < / s t r i n g > < / k e y > < v a l u e > < i n t > 6 1 < / i n t > < / v a l u e > < / i t e m > < i t e m > < k e y > < s t r i n g > %   V a r .   A n u a l i z a d o   G T < / s t r i n g > < / k e y > < v a l u e > < i n t > 2 8 < / i n t > < / v a l u e > < / i t e m > < i t e m > < k e y > < s t r i n g > R e m u n e r a c i � n   a   l o s   E m p l e a d o s < / s t r i n g > < / k e y > < v a l u e > < i n t > 2 9 < / i n t > < / v a l u e > < / i t e m > < i t e m > < k e y > < s t r i n g > S u e l d o s < / s t r i n g > < / k e y > < v a l u e > < i n t > 3 0 < / i n t > < / v a l u e > < / i t e m > < i t e m > < k e y > < s t r i n g > O t r a s   r e m u n e r a c i o n e s < / s t r i n g > < / k e y > < v a l u e > < i n t > 3 1 < / i n t > < / v a l u e > < / i t e m > < i t e m > < k e y > < s t r i n g > U s o   d e   B i e n e s   y   S e r v i c i o s < / s t r i n g > < / k e y > < v a l u e > < i n t > 3 2 < / i n t > < / v a l u e > < / i t e m > < i t e m > < k e y > < s t r i n g > I n t e r e s e s < / s t r i n g > < / k e y > < v a l u e > < i n t > 3 3 < / i n t > < / v a l u e > < / i t e m > < i t e m > < k e y > < s t r i n g > I n t e r e s e s   ( m i l l o n e s   d e   U S $ ) < / s t r i n g > < / k e y > < v a l u e > < i n t > 3 4 < / i n t > < / v a l u e > < / i t e m > < i t e m > < k e y > < s t r i n g > D o n a c i o n e s   ( G a s t o ) < / s t r i n g > < / k e y > < v a l u e > < i n t > 3 5 < / i n t > < / v a l u e > < / i t e m > < i t e m > < k e y > < s t r i n g > P r e s t a c i o n e s   S o c i a l e s < / s t r i n g > < / k e y > < v a l u e > < i n t > 3 6 < / i n t > < / v a l u e > < / i t e m > < i t e m > < k e y > < s t r i n g > O t r o s   G a s t o s < / s t r i n g > < / k e y > < v a l u e > < i n t > 3 7 < / i n t > < / v a l u e > < / i t e m > < i t e m > < k e y > < s t r i n g > R e s u l t a d o   O p e r a t i v o   N e t o < / s t r i n g > < / k e y > < v a l u e > < i n t > 3 8 < / i n t > < / v a l u e > < / i t e m > < i t e m > < k e y > < s t r i n g > R O N   ( %   d e l   P I B ) < / s t r i n g > < / k e y > < v a l u e > < i n t > 3 9 < / i n t > < / v a l u e > < / i t e m > < i t e m > < k e y > < s t r i n g > D N A   s u m a   1 2   m e s e s < / s t r i n g > < / k e y > < v a l u e > < i n t > 6 0 < / i n t > < / v a l u e > < / i t e m > < i t e m > < k e y > < s t r i n g > S E T   s u m a   1 2   m e s e s < / s t r i n g > < / k e y > < v a l u e > < i n t > 5 9 < / i n t > < / v a l u e > < / i t e m > < i t e m > < k e y > < s t r i n g > A d q u i s i c i � n   N e t a   d e   A c t i v o s   n o   F i n a n c i e r o s < / s t r i n g > < / k e y > < v a l u e > < i n t > 4 2 < / i n t > < / v a l u e > < / i t e m > < i t e m > < k e y > < s t r i n g > A N A N F   ( m m   U S $ ) < / s t r i n g > < / k e y > < v a l u e > < i n t > 4 3 < / i n t > < / v a l u e > < / i t e m > < i t e m > < k e y > < s t r i n g > M O P C < / s t r i n g > < / k e y > < v a l u e > < i n t > 4 4 < / i n t > < / v a l u e > < / i t e m > < i t e m > < k e y > < s t r i n g > M O P C   ( m m   U S $ ) < / s t r i n g > < / k e y > < v a l u e > < i n t > 4 5 < / i n t > < / v a l u e > < / i t e m > < i t e m > < k e y > < s t r i n g > O t r a s   e n t i d a d e s < / s t r i n g > < / k e y > < v a l u e > < i n t > 4 6 < / i n t > < / v a l u e > < / i t e m > < i t e m > < k e y > < s t r i n g > O t r a s   e n t i d a d e s   ( m m   U S $ ) < / s t r i n g > < / k e y > < v a l u e > < i n t > 4 7 < / i n t > < / v a l u e > < / i t e m > < i t e m > < k e y > < s t r i n g > R e s u l t a d o   F i s c a l   ( m i l e s   d e   m i l l o n e s   d e   G . ) < / s t r i n g > < / k e y > < v a l u e > < i n t > 5 0 < / i n t > < / v a l u e > < / i t e m > < i t e m > < k e y > < s t r i n g > T r i b u t a r i o s   s u m a   1 2   m e s e s < / s t r i n g > < / k e y > < v a l u e > < i n t > 5 8 < / i n t > < / v a l u e > < / i t e m > < i t e m > < k e y > < s t r i n g > R e s u l t a d o   F i s c a l   ( %   d e l   P I B ) < / s t r i n g > < / k e y > < v a l u e > < i n t > 5 1 < / i n t > < / v a l u e > < / i t e m > < i t e m > < k e y > < s t r i n g > R e s u l t a d o   f i s c a l   a n u a l i z a d o < / s t r i n g > < / k e y > < v a l u e > < i n t > 5 2 < / i n t > < / v a l u e > < / i t e m > < i t e m > < k e y > < s t r i n g > I T   S u m a   1 2   m e s e s < / s t r i n g > < / k e y > < v a l u e > < i n t > 5 7 < / i n t > < / v a l u e > < / i t e m > < i t e m > < k e y > < s t r i n g > R e s u l t a d o   f i s c a l   a n u a l i z a d o   ( %   d e l   P I B ) < / s t r i n g > < / k e y > < v a l u e > < i n t > 5 3 < / i n t > < / v a l u e > < / i t e m > < i t e m > < k e y > < s t r i n g > S S P P   f i n a n c i a d o s   c o n   I n g r e s o s   T r i b u t a r i o s < / s t r i n g > < / k e y > < v a l u e > < i n t > 5 4 < / i n t > < / v a l u e > < / i t e m > < i t e m > < k e y > < s t r i n g > B i n a c i o n a l e s < / s t r i n g > < / k e y > < v a l u e > < i n t > 2 4 < / i n t > < / v a l u e > < / i t e m > < i t e m > < k e y > < s t r i n g > R e s u l t a d o   f i s c a l   p r i m a r i o < / s t r i n g > < / k e y > < v a l u e > < i n t > 5 5 < / i n t > < / v a l u e > < / i t e m > < i t e m > < k e y > < s t r i n g > R e s u l t a d o   f i s c a l   p r i m a r i o   ( %   d e l   P I B ) < / s t r i n g > < / k e y > < v a l u e > < i n t > 5 6 < / i n t > < / v a l u e > < / i t e m > < i t e m > < k e y > < s t r i n g > R O N   a c u m u l a d o   1 2   m e s e s < / s t r i n g > < / k e y > < v a l u e > < i n t > 6 2 < / i n t > < / v a l u e > < / i t e m > < i t e m > < k e y > < s t r i n g > R O N   a n u a l i z a d o   ( %   d e l   P I B ) < / s t r i n g > < / k e y > < v a l u e > < i n t > 6 3 < / i n t > < / v a l u e > < / i t e m > < i t e m > < k e y > < s t r i n g > A N A N F   a c u m u l a d o   1 2   m e s e s < / s t r i n g > < / k e y > < v a l u e > < i n t > 6 4 < / i n t > < / v a l u e > < / i t e m > < i t e m > < k e y > < s t r i n g > A N A N F   a n u a l i z a d o   ( %   d e l   P I B ) < / s t r i n g > < / k e y > < v a l u e > < i n t > 6 5 < / i n t > < / v a l u e > < / i t e m > < i t e m > < k e y > < s t r i n g > I T   a c u m u l a d o   p o r   a � o < / s t r i n g > < / k e y > < v a l u e > < i n t > 6 6 < / i n t > < / v a l u e > < / i t e m > < i t e m > < k e y > < s t r i n g > %   V a r   a c u m   I n g r e s o   t o t a l < / s t r i n g > < / k e y > < v a l u e > < i n t > 6 7 < / i n t > < / v a l u e > < / i t e m > < i t e m > < k e y > < s t r i n g > %   V a r   i n t e r a n u a l < / s t r i n g > < / k e y > < v a l u e > < i n t > 6 8 < / i n t > < / v a l u e > < / i t e m > < i t e m > < k e y > < s t r i n g > %   V a r   s u m a   1 2   m e s e s < / s t r i n g > < / k e y > < v a l u e > < i n t > 6 9 < / i n t > < / v a l u e > < / i t e m > < i t e m > < k e y > < s t r i n g > I t a i p �   a c u m u l a d o   p o r   a � o   ( m i l l o n e s   d e   U S $ ) < / s t r i n g > < / k e y > < v a l u e > < i n t > 7 0 < / i n t > < / v a l u e > < / i t e m > < i t e m > < k e y > < s t r i n g > Y a c y r e t �   a c u m u l a d o   p o r   a � o   ( m i l l o n e s   d e   U S $ ) < / s t r i n g > < / k e y > < v a l u e > < i n t > 7 1 < / i n t > < / v a l u e > < / i t e m > < i t e m > < k e y > < s t r i n g > G a s t o   t o t a l   a c u m u l a d o   p o r   a � o < / s t r i n g > < / k e y > < v a l u e > < i n t > 7 2 < / i n t > < / v a l u e > < / i t e m > < i t e m > < k e y > < s t r i n g > %   V a r   i n t e r a n u a l   g a s t o   t o t a l < / s t r i n g > < / k e y > < v a l u e > < i n t > 7 3 < / i n t > < / v a l u e > < / i t e m > < i t e m > < k e y > < s t r i n g > %   V a r   a c u m u l a d o   g a s t o   t o t a l < / s t r i n g > < / k e y > < v a l u e > < i n t > 7 4 < / i n t > < / v a l u e > < / i t e m > < i t e m > < k e y > < s t r i n g > R O N   a c u m u l a d o   p o r   a � o < / s t r i n g > < / k e y > < v a l u e > < i n t > 7 5 < / i n t > < / v a l u e > < / i t e m > < i t e m > < k e y > < s t r i n g > %   V a r   i n t e r a n u a l   R O N < / s t r i n g > < / k e y > < v a l u e > < i n t > 7 6 < / i n t > < / v a l u e > < / i t e m > < i t e m > < k e y > < s t r i n g > %   V a r   a c u m u l a d o   R O N < / s t r i n g > < / k e y > < v a l u e > < i n t > 7 7 < / i n t > < / v a l u e > < / i t e m > < i t e m > < k e y > < s t r i n g > %   V a r   a n u a l i z a d o < / s t r i n g > < / k e y > < v a l u e > < i n t > 7 8 < / i n t > < / v a l u e > < / i t e m > < i t e m > < k e y > < s t r i n g > A N A N F   a c u m u l a d o   p o r   a � o < / s t r i n g > < / k e y > < v a l u e > < i n t > 7 9 < / i n t > < / v a l u e > < / i t e m > < i t e m > < k e y > < s t r i n g > %   V a r   i n t e r a n u a l   A N A N F < / s t r i n g > < / k e y > < v a l u e > < i n t > 8 0 < / i n t > < / v a l u e > < / i t e m > < i t e m > < k e y > < s t r i n g > %   V a r   a c u m u l a d o   p o r   a � o   A N A N F < / s t r i n g > < / k e y > < v a l u e > < i n t > 8 1 < / i n t > < / v a l u e > < / i t e m > < i t e m > < k e y > < s t r i n g > %   V a r   a n u a l i z a d o   A N A N F < / s t r i n g > < / k e y > < v a l u e > < i n t > 8 2 < / i n t > < / v a l u e > < / i t e m > < i t e m > < k e y > < s t r i n g > A N A N F   ( %   d e l   P I B ) < / s t r i n g > < / k e y > < v a l u e > < i n t > 8 3 < / i n t > < / v a l u e > < / i t e m > < i t e m > < k e y > < s t r i n g > A N A N F   a c u m .   P o r   a � o   ( %   d e l   P I B ) < / s t r i n g > < / k e y > < v a l u e > < i n t > 8 4 < / i n t > < / v a l u e > < / i t e m > < i t e m > < k e y > < s t r i n g > R e s u l t a d o   F i s c a l   a c u m u l a d o   p o r   a � o < / s t r i n g > < / k e y > < v a l u e > < i n t > 8 5 < / i n t > < / v a l u e > < / i t e m > < i t e m > < k e y > < s t r i n g > %   V a r   i n t e r a n u a l   R e s u l t a d o   F i s c a l < / s t r i n g > < / k e y > < v a l u e > < i n t > 8 6 < / i n t > < / v a l u e > < / i t e m > < i t e m > < k e y > < s t r i n g > %   V a r   a c u m u l a d o   R e s u l t a d o   F i s c a l < / s t r i n g > < / k e y > < v a l u e > < i n t > 8 7 < / i n t > < / v a l u e > < / i t e m > < i t e m > < k e y > < s t r i n g > %   V a r   a n u a l i z a d o   R e s u l t a d o   F i s c a l < / s t r i n g > < / k e y > < v a l u e > < i n t > 8 8 < / i n t > < / v a l u e > < / i t e m > < i t e m > < k e y > < s t r i n g > H o s p i t a l   d e   C l � n i c a s < / s t r i n g > < / k e y > < v a l u e > < i n t > 1 0 2 < / i n t > < / v a l u e > < / i t e m > < i t e m > < k e y > < s t r i n g > M S P B S < / s t r i n g > < / k e y > < v a l u e > < i n t > 1 0 1 < / i n t > < / v a l u e > < / i t e m > < i t e m > < k e y > < s t r i n g > M E C < / s t r i n g > < / k e y > < v a l u e > < i n t > 1 0 0 < / i n t > < / v a l u e > < / i t e m > < i t e m > < k e y > < s t r i n g > F F P P < / s t r i n g > < / k e y > < v a l u e > < i n t > 9 9 < / i n t > < / v a l u e > < / i t e m > < i t e m > < k e y > < s t r i n g > S a l a r i o s   L e y   d e   E m e r g e n c i a < / s t r i n g > < / k e y > < v a l u e > < i n t > 9 8 < / i n t > < / v a l u e > < / i t e m > < i t e m > < k e y > < s t r i n g > R e m u n .   A c u m .   P o r   a � o < / s t r i n g > < / k e y > < v a l u e > < i n t > 8 9 < / i n t > < / v a l u e > < / i t e m > < i t e m > < k e y > < s t r i n g > R e m u n .   S u m a   1 2   m e s e s < / s t r i n g > < / k e y > < v a l u e > < i n t > 9 0 < / i n t > < / v a l u e > < / i t e m > < i t e m > < k e y > < s t r i n g > %   V a r .   I n t e r a n u a l   R e m u n . < / s t r i n g > < / k e y > < v a l u e > < i n t > 9 1 < / i n t > < / v a l u e > < / i t e m > < i t e m > < k e y > < s t r i n g > %   V a r .   A c u m u l a d o   R e m u n . < / s t r i n g > < / k e y > < v a l u e > < i n t > 9 2 < / i n t > < / v a l u e > < / i t e m > < i t e m > < k e y > < s t r i n g > %   V a r .   A n u a l i z a d o   R e m u n . < / s t r i n g > < / k e y > < v a l u e > < i n t > 9 3 < / i n t > < / v a l u e > < / i t e m > < i t e m > < k e y > < s t r i n g > T r i b u t a r i o s   A c u m .   P o r   a � o < / s t r i n g > < / k e y > < v a l u e > < i n t > 9 4 < / i n t > < / v a l u e > < / i t e m > < i t e m > < k e y > < s t r i n g > %   V a r .   I n t e r a n u a l   T r i b u t a r i o s < / s t r i n g > < / k e y > < v a l u e > < i n t > 9 5 < / i n t > < / v a l u e > < / i t e m > < i t e m > < k e y > < s t r i n g > %   V a r .   A c u m .   T r i b u t a r i o s < / s t r i n g > < / k e y > < v a l u e > < i n t > 9 6 < / i n t > < / v a l u e > < / i t e m > < i t e m > < k e y > < s t r i n g > %   V a r .   S u m a   1 2 m   T r i b u t a r i o s < / s t r i n g > < / k e y > < v a l u e > < i n t > 9 7 < / i n t > < / v a l u e > < / i t e m > < i t e m > < k e y > < s t r i n g > R e s u l t a d o   O p e r a t i v o   P r i m a r i o < / s t r i n g > < / k e y > < v a l u e > < i n t > 4 0 < / i n t > < / v a l u e > < / i t e m > < i t e m > < k e y > < s t r i n g > R O N   P r i m a r i o   ( %   d e l   P I B ) < / s t r i n g > < / k e y > < v a l u e > < i n t > 4 1 < / i n t > < / v a l u e > < / i t e m > < i t e m > < k e y > < s t r i n g > I n t e r e s e s   ( %   d e l   P I B ) < / s t r i n g > < / k e y > < v a l u e > < i n t > 1 0 3 < / i n t > < / v a l u e > < / i t e m > < i t e m > < k e y > < s t r i n g > G a s t o + I n v e r s i � n < / s t r i n g > < / k e y > < v a l u e > < i n t > 4 8 < / i n t > < / v a l u e > < / i t e m > < i t e m > < k e y > < s t r i n g > G a s t o + I n v e r s i � n   ( %   P I B ) < / s t r i n g > < / k e y > < v a l u e > < i n t > 4 9 < / i n t > < / v a l u e > < / i t e m > < i t e m > < k e y > < s t r i n g > %   V a r .   I n t e r a n u a l   S E T < / s t r i n g > < / k e y > < v a l u e > < i n t > 1 0 4 < / i n t > < / v a l u e > < / i t e m > < i t e m > < k e y > < s t r i n g > %   V a r .   I n t e r a n u a l   D N A < / s t r i n g > < / k e y > < v a l u e > < i n t > 1 0 5 < / i n t > < / v a l u e > < / i t e m > < i t e m > < k e y > < s t r i n g > R e s u l t a d o   F i s c a l   ( m i l l o n e s   d e   U S $ ) < / s t r i n g > < / k e y > < v a l u e > < i n t > 1 0 6 < / i n t > < / v a l u e > < / i t e m > < i t e m > < k e y > < s t r i n g > R e s u l t a d o   F i s c a l   a n u a l i z a d o   ( m i l l o n e s   d e   U S $ ) < / s t r i n g > < / k e y > < v a l u e > < i n t > 1 0 7 < / i n t > < / v a l u e > < / i t e m > < i t e m > < k e y > < s t r i n g > M H < / s t r i n g > < / k e y > < v a l u e > < i n t > 1 0 8 < / i n t > < / v a l u e > < / i t e m > < i t e m > < k e y > < s t r i n g > M J < / s t r i n g > < / k e y > < v a l u e > < i n t > 1 0 9 < / i n t > < / v a l u e > < / i t e m > < i t e m > < k e y > < s t r i n g > M T E S S < / s t r i n g > < / k e y > < v a l u e > < i n t > 1 1 0 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5.xml>��< ? x m l   v e r s i o n = " 1 . 0 "   e n c o d i n g = " U T F - 1 6 " ? > < G e m i n i   x m l n s = " h t t p : / / g e m i n i / p i v o t c u s t o m i z a t i o n / e 8 c 4 9 8 f f - 4 d 9 b - 4 3 9 6 - 9 9 6 2 - a 5 a b 7 b b 0 0 5 1 a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6.xml>��< ? x m l   v e r s i o n = " 1 . 0 "   e n c o d i n g = " U T F - 1 6 " ? > < G e m i n i   x m l n s = " h t t p : / / g e m i n i / p i v o t c u s t o m i z a t i o n / 4 c d 9 f e 9 5 - 1 3 7 e - 4 1 2 5 - 8 9 d f - b 1 5 f 2 5 f 9 c f d c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7.xml>��< ? x m l   v e r s i o n = " 1 . 0 "   e n c o d i n g = " U T F - 1 6 " ? > < G e m i n i   x m l n s = " h t t p : / / g e m i n i / p i v o t c u s t o m i z a t i o n / 8 d 1 9 c a 6 2 - 5 9 5 e - 4 e a 1 - b 6 0 4 - 9 4 9 9 f 4 1 4 8 d 2 e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49.xml>��< ? x m l   v e r s i o n = " 1 . 0 "   e n c o d i n g = " U T F - 1 6 " ? > < G e m i n i   x m l n s = " h t t p : / / g e m i n i / p i v o t c u s t o m i z a t i o n / 1 1 7 7 f 5 a 4 - 0 7 0 d - 4 f 5 7 - b 9 4 1 - a a 7 d 7 b 1 5 6 2 3 7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 T r u e 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50.xml>��< ? x m l   v e r s i o n = " 1 . 0 "   e n c o d i n g = " U T F - 1 6 " ? > < G e m i n i   x m l n s = " h t t p : / / g e m i n i / p i v o t c u s t o m i z a t i o n / f 3 9 2 3 8 8 6 - 6 6 2 9 - 4 c f a - 9 9 2 c - 1 1 c 2 5 7 a 4 4 b e 4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1.xml>��< ? x m l   v e r s i o n = " 1 . 0 "   e n c o d i n g = " U T F - 1 6 " ? > < G e m i n i   x m l n s = " h t t p : / / g e m i n i / p i v o t c u s t o m i z a t i o n / 0 2 4 f 6 8 f d - f 9 d 5 - 4 5 3 0 - a 7 0 8 - 2 b d 5 3 5 f d 0 d 7 8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 T r u e 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d 2 f e e b 2 a - 9 8 d 0 - 4 e c 3 - b f b e - 6 c c 7 a 0 1 0 c e 5 f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1 7 0 5 1 e 4 2 - a 7 4 b - 4 2 0 8 - a 7 6 c - 2 d e 2 8 a 6 5 e c 2 9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6 a 4 6 1 f 6 e - a a 3 7 - 4 f c e - b 4 3 f - 5 6 2 6 3 1 a 9 5 6 f 0 " > < C u s t o m C o n t e n t > < ! [ C D A T A [ < ? x m l   v e r s i o n = " 1 . 0 "   e n c o d i n g = " u t f - 1 6 " ? > < S e t t i n g s > < C a l c u l a t e d F i e l d s > < i t e m > < M e a s u r e N a m e > I n g r e s o   t o t a l < / M e a s u r e N a m e > < D i s p l a y N a m e > I n g r e s o   t o t a l < / D i s p l a y N a m e > < V i s i b l e > F a l s e < / V i s i b l e > < / i t e m > < i t e m > < M e a s u r e N a m e > I n g r e s o   p e r i o d o   a n t e r i o r < / M e a s u r e N a m e > < D i s p l a y N a m e > I n g r e s o   p e r i o d o   a n t e r i o r < / D i s p l a y N a m e > < V i s i b l e > F a l s e < / V i s i b l e > < / i t e m > < i t e m > < M e a s u r e N a m e > R e s t o < / M e a s u r e N a m e > < D i s p l a y N a m e > R e s t o < / D i s p l a y N a m e > < V i s i b l e > F a l s e < / V i s i b l e > < / i t e m > < i t e m > < M e a s u r e N a m e > S S P P / I n g r e s o s   T r i b u a r i o s < / M e a s u r e N a m e > < D i s p l a y N a m e > S S P P / I n g r e s o s   T r i b u a r i o s < / D i s p l a y N a m e > < V i s i b l e > F a l s e < / V i s i b l e > < / i t e m > < i t e m > < M e a s u r e N a m e > %   V a r   i n g r e s o   t o t a l < / M e a s u r e N a m e > < D i s p l a y N a m e > %   V a r   i n g r e s o 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A6D69602-556B-417E-AD8E-13A5F0E3DC21}">
  <ds:schemaRefs/>
</ds:datastoreItem>
</file>

<file path=customXml/itemProps10.xml><?xml version="1.0" encoding="utf-8"?>
<ds:datastoreItem xmlns:ds="http://schemas.openxmlformats.org/officeDocument/2006/customXml" ds:itemID="{4B140024-2192-4972-A57B-316D69F0F68F}">
  <ds:schemaRefs/>
</ds:datastoreItem>
</file>

<file path=customXml/itemProps11.xml><?xml version="1.0" encoding="utf-8"?>
<ds:datastoreItem xmlns:ds="http://schemas.openxmlformats.org/officeDocument/2006/customXml" ds:itemID="{118124CA-8E5B-42A6-9520-BAED0CE2FD42}">
  <ds:schemaRefs/>
</ds:datastoreItem>
</file>

<file path=customXml/itemProps12.xml><?xml version="1.0" encoding="utf-8"?>
<ds:datastoreItem xmlns:ds="http://schemas.openxmlformats.org/officeDocument/2006/customXml" ds:itemID="{339A5363-7AC8-4ADD-AD64-E657C1257819}">
  <ds:schemaRefs/>
</ds:datastoreItem>
</file>

<file path=customXml/itemProps13.xml><?xml version="1.0" encoding="utf-8"?>
<ds:datastoreItem xmlns:ds="http://schemas.openxmlformats.org/officeDocument/2006/customXml" ds:itemID="{1E213A6C-8BC3-48D1-B10F-09F0463C7B6C}">
  <ds:schemaRefs/>
</ds:datastoreItem>
</file>

<file path=customXml/itemProps14.xml><?xml version="1.0" encoding="utf-8"?>
<ds:datastoreItem xmlns:ds="http://schemas.openxmlformats.org/officeDocument/2006/customXml" ds:itemID="{01946DEB-78BE-43DE-AF3D-61A87658B449}">
  <ds:schemaRefs/>
</ds:datastoreItem>
</file>

<file path=customXml/itemProps15.xml><?xml version="1.0" encoding="utf-8"?>
<ds:datastoreItem xmlns:ds="http://schemas.openxmlformats.org/officeDocument/2006/customXml" ds:itemID="{FCDEDFF8-887C-4207-8D55-D11CB6401AE8}">
  <ds:schemaRefs>
    <ds:schemaRef ds:uri="http://schemas.microsoft.com/PowerBIAddIn"/>
  </ds:schemaRefs>
</ds:datastoreItem>
</file>

<file path=customXml/itemProps16.xml><?xml version="1.0" encoding="utf-8"?>
<ds:datastoreItem xmlns:ds="http://schemas.openxmlformats.org/officeDocument/2006/customXml" ds:itemID="{36E1E39B-35A4-4223-B7FD-0C287FBE214E}">
  <ds:schemaRefs/>
</ds:datastoreItem>
</file>

<file path=customXml/itemProps17.xml><?xml version="1.0" encoding="utf-8"?>
<ds:datastoreItem xmlns:ds="http://schemas.openxmlformats.org/officeDocument/2006/customXml" ds:itemID="{A6132D83-3EBF-4C38-8C05-6A38300B4FAF}">
  <ds:schemaRefs/>
</ds:datastoreItem>
</file>

<file path=customXml/itemProps18.xml><?xml version="1.0" encoding="utf-8"?>
<ds:datastoreItem xmlns:ds="http://schemas.openxmlformats.org/officeDocument/2006/customXml" ds:itemID="{A4CF4435-20B6-461B-B06C-D68E000A92AB}">
  <ds:schemaRefs/>
</ds:datastoreItem>
</file>

<file path=customXml/itemProps19.xml><?xml version="1.0" encoding="utf-8"?>
<ds:datastoreItem xmlns:ds="http://schemas.openxmlformats.org/officeDocument/2006/customXml" ds:itemID="{85BEBA88-7C73-4EC5-9FE5-A087CCED78F9}">
  <ds:schemaRefs/>
</ds:datastoreItem>
</file>

<file path=customXml/itemProps2.xml><?xml version="1.0" encoding="utf-8"?>
<ds:datastoreItem xmlns:ds="http://schemas.openxmlformats.org/officeDocument/2006/customXml" ds:itemID="{5DABE368-646C-4497-9717-1BDAA098B3E3}">
  <ds:schemaRefs/>
</ds:datastoreItem>
</file>

<file path=customXml/itemProps20.xml><?xml version="1.0" encoding="utf-8"?>
<ds:datastoreItem xmlns:ds="http://schemas.openxmlformats.org/officeDocument/2006/customXml" ds:itemID="{A0423151-39A3-49BC-A4E7-A7C28E48D5EA}">
  <ds:schemaRefs/>
</ds:datastoreItem>
</file>

<file path=customXml/itemProps21.xml><?xml version="1.0" encoding="utf-8"?>
<ds:datastoreItem xmlns:ds="http://schemas.openxmlformats.org/officeDocument/2006/customXml" ds:itemID="{D2409EEE-7690-48F9-AD6A-428C6B638CDD}">
  <ds:schemaRefs/>
</ds:datastoreItem>
</file>

<file path=customXml/itemProps22.xml><?xml version="1.0" encoding="utf-8"?>
<ds:datastoreItem xmlns:ds="http://schemas.openxmlformats.org/officeDocument/2006/customXml" ds:itemID="{305A05AD-C1A8-4C93-81E3-4F5CF0F5048F}">
  <ds:schemaRefs/>
</ds:datastoreItem>
</file>

<file path=customXml/itemProps23.xml><?xml version="1.0" encoding="utf-8"?>
<ds:datastoreItem xmlns:ds="http://schemas.openxmlformats.org/officeDocument/2006/customXml" ds:itemID="{CBCC4CD0-6B20-4E4D-9BB4-8E797C5BDF20}">
  <ds:schemaRefs/>
</ds:datastoreItem>
</file>

<file path=customXml/itemProps24.xml><?xml version="1.0" encoding="utf-8"?>
<ds:datastoreItem xmlns:ds="http://schemas.openxmlformats.org/officeDocument/2006/customXml" ds:itemID="{4DE4D1B1-474A-4114-90B3-3DED4DEC07AC}">
  <ds:schemaRefs/>
</ds:datastoreItem>
</file>

<file path=customXml/itemProps25.xml><?xml version="1.0" encoding="utf-8"?>
<ds:datastoreItem xmlns:ds="http://schemas.openxmlformats.org/officeDocument/2006/customXml" ds:itemID="{BA5AE132-5D24-4B59-B9FE-3519CDF7DB14}">
  <ds:schemaRefs/>
</ds:datastoreItem>
</file>

<file path=customXml/itemProps26.xml><?xml version="1.0" encoding="utf-8"?>
<ds:datastoreItem xmlns:ds="http://schemas.openxmlformats.org/officeDocument/2006/customXml" ds:itemID="{50275D7E-3CBB-464F-97B7-3DCC1620747A}">
  <ds:schemaRefs/>
</ds:datastoreItem>
</file>

<file path=customXml/itemProps27.xml><?xml version="1.0" encoding="utf-8"?>
<ds:datastoreItem xmlns:ds="http://schemas.openxmlformats.org/officeDocument/2006/customXml" ds:itemID="{53C46EF3-569F-4ED5-B867-CC700E729686}">
  <ds:schemaRefs/>
</ds:datastoreItem>
</file>

<file path=customXml/itemProps28.xml><?xml version="1.0" encoding="utf-8"?>
<ds:datastoreItem xmlns:ds="http://schemas.openxmlformats.org/officeDocument/2006/customXml" ds:itemID="{94896807-328F-45C8-8EEF-5E9FEBA6095D}">
  <ds:schemaRefs/>
</ds:datastoreItem>
</file>

<file path=customXml/itemProps29.xml><?xml version="1.0" encoding="utf-8"?>
<ds:datastoreItem xmlns:ds="http://schemas.openxmlformats.org/officeDocument/2006/customXml" ds:itemID="{12E8E9C8-93B0-40C0-9DE6-740956D44C70}">
  <ds:schemaRefs/>
</ds:datastoreItem>
</file>

<file path=customXml/itemProps3.xml><?xml version="1.0" encoding="utf-8"?>
<ds:datastoreItem xmlns:ds="http://schemas.openxmlformats.org/officeDocument/2006/customXml" ds:itemID="{A7395F33-B4B6-4E62-BD2F-69FF3831AC1A}">
  <ds:schemaRefs/>
</ds:datastoreItem>
</file>

<file path=customXml/itemProps30.xml><?xml version="1.0" encoding="utf-8"?>
<ds:datastoreItem xmlns:ds="http://schemas.openxmlformats.org/officeDocument/2006/customXml" ds:itemID="{B2A41582-8964-4484-9727-B090B45C0D00}">
  <ds:schemaRefs/>
</ds:datastoreItem>
</file>

<file path=customXml/itemProps31.xml><?xml version="1.0" encoding="utf-8"?>
<ds:datastoreItem xmlns:ds="http://schemas.openxmlformats.org/officeDocument/2006/customXml" ds:itemID="{A4EF7F55-1E5B-400C-9508-C9E324E45266}">
  <ds:schemaRefs/>
</ds:datastoreItem>
</file>

<file path=customXml/itemProps32.xml><?xml version="1.0" encoding="utf-8"?>
<ds:datastoreItem xmlns:ds="http://schemas.openxmlformats.org/officeDocument/2006/customXml" ds:itemID="{9BBC6C85-22BF-4388-A448-8C3C671E7B5D}">
  <ds:schemaRefs/>
</ds:datastoreItem>
</file>

<file path=customXml/itemProps33.xml><?xml version="1.0" encoding="utf-8"?>
<ds:datastoreItem xmlns:ds="http://schemas.openxmlformats.org/officeDocument/2006/customXml" ds:itemID="{FB79C794-D939-4DDA-A095-A617D2654269}">
  <ds:schemaRefs/>
</ds:datastoreItem>
</file>

<file path=customXml/itemProps34.xml><?xml version="1.0" encoding="utf-8"?>
<ds:datastoreItem xmlns:ds="http://schemas.openxmlformats.org/officeDocument/2006/customXml" ds:itemID="{97CCD345-496A-4C6D-B29F-C6FB85A3BEB7}">
  <ds:schemaRefs/>
</ds:datastoreItem>
</file>

<file path=customXml/itemProps35.xml><?xml version="1.0" encoding="utf-8"?>
<ds:datastoreItem xmlns:ds="http://schemas.openxmlformats.org/officeDocument/2006/customXml" ds:itemID="{DADD4F14-9543-4DA0-96F8-FCE612785492}">
  <ds:schemaRefs/>
</ds:datastoreItem>
</file>

<file path=customXml/itemProps36.xml><?xml version="1.0" encoding="utf-8"?>
<ds:datastoreItem xmlns:ds="http://schemas.openxmlformats.org/officeDocument/2006/customXml" ds:itemID="{16C6D0C5-5A3D-4B9E-AA0A-81EECC3CA853}">
  <ds:schemaRefs/>
</ds:datastoreItem>
</file>

<file path=customXml/itemProps37.xml><?xml version="1.0" encoding="utf-8"?>
<ds:datastoreItem xmlns:ds="http://schemas.openxmlformats.org/officeDocument/2006/customXml" ds:itemID="{E5962101-312A-42FA-9B33-9DDC20635A1A}">
  <ds:schemaRefs/>
</ds:datastoreItem>
</file>

<file path=customXml/itemProps38.xml><?xml version="1.0" encoding="utf-8"?>
<ds:datastoreItem xmlns:ds="http://schemas.openxmlformats.org/officeDocument/2006/customXml" ds:itemID="{DBB33411-822D-4192-824E-B307D4765154}">
  <ds:schemaRefs/>
</ds:datastoreItem>
</file>

<file path=customXml/itemProps39.xml><?xml version="1.0" encoding="utf-8"?>
<ds:datastoreItem xmlns:ds="http://schemas.openxmlformats.org/officeDocument/2006/customXml" ds:itemID="{89E8F851-77B8-4DF0-8B32-9805B464166D}">
  <ds:schemaRefs/>
</ds:datastoreItem>
</file>

<file path=customXml/itemProps4.xml><?xml version="1.0" encoding="utf-8"?>
<ds:datastoreItem xmlns:ds="http://schemas.openxmlformats.org/officeDocument/2006/customXml" ds:itemID="{DC3ECB28-9FC7-4CD2-BA46-026681B80D37}">
  <ds:schemaRefs/>
</ds:datastoreItem>
</file>

<file path=customXml/itemProps40.xml><?xml version="1.0" encoding="utf-8"?>
<ds:datastoreItem xmlns:ds="http://schemas.openxmlformats.org/officeDocument/2006/customXml" ds:itemID="{20499B9C-9BB6-44A9-9A75-20A80B86DA21}">
  <ds:schemaRefs/>
</ds:datastoreItem>
</file>

<file path=customXml/itemProps41.xml><?xml version="1.0" encoding="utf-8"?>
<ds:datastoreItem xmlns:ds="http://schemas.openxmlformats.org/officeDocument/2006/customXml" ds:itemID="{B3F3604F-CF8D-42D6-ACC9-AE7D11C57409}">
  <ds:schemaRefs/>
</ds:datastoreItem>
</file>

<file path=customXml/itemProps42.xml><?xml version="1.0" encoding="utf-8"?>
<ds:datastoreItem xmlns:ds="http://schemas.openxmlformats.org/officeDocument/2006/customXml" ds:itemID="{D0BFEA93-A455-4112-9888-58F5A4F6608D}">
  <ds:schemaRefs/>
</ds:datastoreItem>
</file>

<file path=customXml/itemProps43.xml><?xml version="1.0" encoding="utf-8"?>
<ds:datastoreItem xmlns:ds="http://schemas.openxmlformats.org/officeDocument/2006/customXml" ds:itemID="{2D97A79C-099C-4AEB-A06F-61C13D8981A8}">
  <ds:schemaRefs/>
</ds:datastoreItem>
</file>

<file path=customXml/itemProps44.xml><?xml version="1.0" encoding="utf-8"?>
<ds:datastoreItem xmlns:ds="http://schemas.openxmlformats.org/officeDocument/2006/customXml" ds:itemID="{9A630F77-90BB-4AB0-B671-9FC8DC3463A4}">
  <ds:schemaRefs/>
</ds:datastoreItem>
</file>

<file path=customXml/itemProps45.xml><?xml version="1.0" encoding="utf-8"?>
<ds:datastoreItem xmlns:ds="http://schemas.openxmlformats.org/officeDocument/2006/customXml" ds:itemID="{0D1637CD-AA60-417A-B21C-9E8865A0ECFC}">
  <ds:schemaRefs/>
</ds:datastoreItem>
</file>

<file path=customXml/itemProps46.xml><?xml version="1.0" encoding="utf-8"?>
<ds:datastoreItem xmlns:ds="http://schemas.openxmlformats.org/officeDocument/2006/customXml" ds:itemID="{946A9405-B759-4345-9AD2-E5847A9B4894}">
  <ds:schemaRefs/>
</ds:datastoreItem>
</file>

<file path=customXml/itemProps47.xml><?xml version="1.0" encoding="utf-8"?>
<ds:datastoreItem xmlns:ds="http://schemas.openxmlformats.org/officeDocument/2006/customXml" ds:itemID="{655B1C94-5286-4A1D-B56E-4FA2B92D5F69}">
  <ds:schemaRefs/>
</ds:datastoreItem>
</file>

<file path=customXml/itemProps48.xml><?xml version="1.0" encoding="utf-8"?>
<ds:datastoreItem xmlns:ds="http://schemas.openxmlformats.org/officeDocument/2006/customXml" ds:itemID="{81F08C46-7FEC-495C-B56E-6A951B0E9093}">
  <ds:schemaRefs/>
</ds:datastoreItem>
</file>

<file path=customXml/itemProps49.xml><?xml version="1.0" encoding="utf-8"?>
<ds:datastoreItem xmlns:ds="http://schemas.openxmlformats.org/officeDocument/2006/customXml" ds:itemID="{870B8100-1825-4513-9AD4-12A1B5975297}">
  <ds:schemaRefs/>
</ds:datastoreItem>
</file>

<file path=customXml/itemProps5.xml><?xml version="1.0" encoding="utf-8"?>
<ds:datastoreItem xmlns:ds="http://schemas.openxmlformats.org/officeDocument/2006/customXml" ds:itemID="{3919903C-B034-40F9-A896-C7CB4ED9CA0B}">
  <ds:schemaRefs/>
</ds:datastoreItem>
</file>

<file path=customXml/itemProps50.xml><?xml version="1.0" encoding="utf-8"?>
<ds:datastoreItem xmlns:ds="http://schemas.openxmlformats.org/officeDocument/2006/customXml" ds:itemID="{AC1B2C27-1810-45C8-ACD2-E11BDC38CFD4}">
  <ds:schemaRefs/>
</ds:datastoreItem>
</file>

<file path=customXml/itemProps51.xml><?xml version="1.0" encoding="utf-8"?>
<ds:datastoreItem xmlns:ds="http://schemas.openxmlformats.org/officeDocument/2006/customXml" ds:itemID="{691CDD10-8DCF-40FF-8E19-9B4F85EBEED4}">
  <ds:schemaRefs/>
</ds:datastoreItem>
</file>

<file path=customXml/itemProps6.xml><?xml version="1.0" encoding="utf-8"?>
<ds:datastoreItem xmlns:ds="http://schemas.openxmlformats.org/officeDocument/2006/customXml" ds:itemID="{65B96DAE-B454-43A6-9C4B-F03DD86B15A1}">
  <ds:schemaRefs/>
</ds:datastoreItem>
</file>

<file path=customXml/itemProps7.xml><?xml version="1.0" encoding="utf-8"?>
<ds:datastoreItem xmlns:ds="http://schemas.openxmlformats.org/officeDocument/2006/customXml" ds:itemID="{A91038EE-837D-4161-BB25-80C2C8227BB1}">
  <ds:schemaRefs/>
</ds:datastoreItem>
</file>

<file path=customXml/itemProps8.xml><?xml version="1.0" encoding="utf-8"?>
<ds:datastoreItem xmlns:ds="http://schemas.openxmlformats.org/officeDocument/2006/customXml" ds:itemID="{DBD0EBC3-B633-41DA-8E7F-6A0EA82DBA10}">
  <ds:schemaRefs/>
</ds:datastoreItem>
</file>

<file path=customXml/itemProps9.xml><?xml version="1.0" encoding="utf-8"?>
<ds:datastoreItem xmlns:ds="http://schemas.openxmlformats.org/officeDocument/2006/customXml" ds:itemID="{28A67789-5DB6-437A-BDD1-593777E0AC9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Resumen</vt:lpstr>
      <vt:lpstr>1</vt:lpstr>
      <vt:lpstr>2</vt:lpstr>
      <vt:lpstr>TD inf</vt:lpstr>
      <vt:lpstr>Situfin serie mensual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Benitez</dc:creator>
  <cp:lastModifiedBy>Luis Benitez</cp:lastModifiedBy>
  <dcterms:created xsi:type="dcterms:W3CDTF">2019-09-03T13:22:18Z</dcterms:created>
  <dcterms:modified xsi:type="dcterms:W3CDTF">2020-08-12T16:32:38Z</dcterms:modified>
</cp:coreProperties>
</file>