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_martinez\Documents\PLANILLA DE EJECUCIÓN DE PRÉSTAMOS\2021\12. DICIEMBRE\"/>
    </mc:Choice>
  </mc:AlternateContent>
  <bookViews>
    <workbookView xWindow="0" yWindow="0" windowWidth="19200" windowHeight="11490"/>
  </bookViews>
  <sheets>
    <sheet name="DESEMBOLSO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5" l="1"/>
  <c r="M99" i="5"/>
  <c r="J74" i="5"/>
  <c r="L74" i="5" s="1"/>
  <c r="J48" i="5"/>
  <c r="L98" i="5"/>
  <c r="L96" i="5"/>
  <c r="L95" i="5"/>
  <c r="L94" i="5"/>
  <c r="L83" i="5"/>
  <c r="L80" i="5"/>
  <c r="L70" i="5"/>
  <c r="L63" i="5"/>
  <c r="L42" i="5"/>
  <c r="M42" i="5"/>
  <c r="K42" i="5"/>
  <c r="J42" i="5"/>
  <c r="J63" i="5"/>
  <c r="K80" i="5"/>
  <c r="M80" i="5"/>
  <c r="J80" i="5" l="1"/>
  <c r="K74" i="5"/>
  <c r="K70" i="5"/>
  <c r="J70" i="5"/>
  <c r="K48" i="5"/>
  <c r="M74" i="5"/>
  <c r="M70" i="5"/>
  <c r="M48" i="5"/>
  <c r="J83" i="5" l="1"/>
  <c r="K83" i="5"/>
  <c r="K99" i="5" l="1"/>
  <c r="J99" i="5"/>
  <c r="L99" i="5" s="1"/>
  <c r="M96" i="5"/>
  <c r="K96" i="5"/>
  <c r="J96" i="5"/>
  <c r="J101" i="5" s="1"/>
  <c r="L101" i="5" s="1"/>
  <c r="M85" i="5"/>
  <c r="K85" i="5"/>
  <c r="J85" i="5"/>
  <c r="L85" i="5" s="1"/>
  <c r="K101" i="5" l="1"/>
  <c r="M101" i="5"/>
  <c r="M105" i="5" s="1"/>
  <c r="J105" i="5"/>
  <c r="L105" i="5" s="1"/>
  <c r="K105" i="5" l="1"/>
</calcChain>
</file>

<file path=xl/sharedStrings.xml><?xml version="1.0" encoding="utf-8"?>
<sst xmlns="http://schemas.openxmlformats.org/spreadsheetml/2006/main" count="235" uniqueCount="114">
  <si>
    <t>ORGANISMOS MULTILATERALES</t>
  </si>
  <si>
    <t>ACREEDOR</t>
  </si>
  <si>
    <t>EJECUTOR</t>
  </si>
  <si>
    <t>PROYECTO / PROGRAMA</t>
  </si>
  <si>
    <t>FIRMA CONTRATO</t>
  </si>
  <si>
    <t>LEY</t>
  </si>
  <si>
    <t>FECHA LIM. GIRO</t>
  </si>
  <si>
    <t>SALDO POR DESEMBOLSAR</t>
  </si>
  <si>
    <t>TOTAL</t>
  </si>
  <si>
    <t>N°</t>
  </si>
  <si>
    <t>FECHA</t>
  </si>
  <si>
    <t>%</t>
  </si>
  <si>
    <t>BID</t>
  </si>
  <si>
    <t>ANDE</t>
  </si>
  <si>
    <t>MAG</t>
  </si>
  <si>
    <t>Prog. Multifase de Transmisión Eléctrica de ANDE - Fase II</t>
  </si>
  <si>
    <t>MEC</t>
  </si>
  <si>
    <t>MH</t>
  </si>
  <si>
    <t>BIRF</t>
  </si>
  <si>
    <t>Apoyo Jornada Escolar</t>
  </si>
  <si>
    <t>FIDA</t>
  </si>
  <si>
    <t>MIC</t>
  </si>
  <si>
    <t>AFD</t>
  </si>
  <si>
    <t>MOPC</t>
  </si>
  <si>
    <t>CAF</t>
  </si>
  <si>
    <t>CONACYT</t>
  </si>
  <si>
    <t>MI</t>
  </si>
  <si>
    <t>MSPBS</t>
  </si>
  <si>
    <t>FONPLATA</t>
  </si>
  <si>
    <t>SENASA</t>
  </si>
  <si>
    <t>MITIC</t>
  </si>
  <si>
    <t>Prog. Saneamiento y Agua Potable Chaco &amp; Ciudades Intermedias Reg. Oriental</t>
  </si>
  <si>
    <t>SENAVITAT</t>
  </si>
  <si>
    <t>OFID</t>
  </si>
  <si>
    <t>Prog. Reconv. Centro, Modern. Transp. Púb. Metrop. y Ofic. de Gobierno</t>
  </si>
  <si>
    <t>Prog. Pavimentación Corredores Integración, Rehab. y Mante. Vial - Fase II</t>
  </si>
  <si>
    <t>BEI</t>
  </si>
  <si>
    <t>Pyto. Mejoramiento San Juan Nepomuceno – Empalme Ruta Nº 6</t>
  </si>
  <si>
    <t>Prog. Mejoramiento Caminos Vecinales en la Región Oriental</t>
  </si>
  <si>
    <t>ICO</t>
  </si>
  <si>
    <t>JICA</t>
  </si>
  <si>
    <t>Proyecto de Habilitación y Mantenimiento de la Ruta Nacional Nº 9 y Accesos</t>
  </si>
  <si>
    <t>Proyecto de Construcción de Sistemas de Agua y Saneamiento para Pequeñas Ciudades y Comunidades Rurales e Indígenas del Paraguay</t>
  </si>
  <si>
    <t>Prog. Mejoramiento de Vivienda y del Habitat</t>
  </si>
  <si>
    <t>TOTAL BID</t>
  </si>
  <si>
    <t>Pyto Habilitación de la Red Vial Pavimentada (Conectividad del Transporte)</t>
  </si>
  <si>
    <t>TOTAL BIRF</t>
  </si>
  <si>
    <t>Pyto. Construcción Línea 500kV Yacyretá-Villa Hayes</t>
  </si>
  <si>
    <t xml:space="preserve">Prog. Mejoramiento Corredores Integración y Reconstrucción Vial </t>
  </si>
  <si>
    <t>TOTAL CAF</t>
  </si>
  <si>
    <t>TOTAL FONPLATA</t>
  </si>
  <si>
    <t>TOTAL FIDA</t>
  </si>
  <si>
    <t>Prog. Infraestructura Vial Corredores de Integración Sur-Oeste</t>
  </si>
  <si>
    <t>TOTAL OFID</t>
  </si>
  <si>
    <t>Mejoramiento del Sistema de Transmisión y de Distribución de Electricidad del Sistema Metropolitano de Paraguay  (FASEII)</t>
  </si>
  <si>
    <t>TOTAL BEI</t>
  </si>
  <si>
    <t xml:space="preserve">  TOTAL ORGANISMOS MULTILATERALES</t>
  </si>
  <si>
    <t>BILATERALES OFICIALES</t>
  </si>
  <si>
    <t>GIRO</t>
  </si>
  <si>
    <t>TOTAL ICO</t>
  </si>
  <si>
    <t>Pyto. Mejoramiento Corredor Exportación Región Oriental</t>
  </si>
  <si>
    <t>TOTAL JICA</t>
  </si>
  <si>
    <t xml:space="preserve">  TOTAL INST. FINANCIERAS DE GOB. EXTRANJEROS</t>
  </si>
  <si>
    <t xml:space="preserve">  TOTAL PRÉSTAMOS EN EJECUCIÓN</t>
  </si>
  <si>
    <t xml:space="preserve"> </t>
  </si>
  <si>
    <t>Proyecto de Implementación del Sistema de Censo y Encuestas Agropecuarias</t>
  </si>
  <si>
    <t>Prog. de Promoción de Inversiones</t>
  </si>
  <si>
    <t>Apoyo en Servicios de Desarrollo Empresarial a Empresas Exportadoras Paraguayas</t>
  </si>
  <si>
    <t>Proyecto de Desarrollo del Mercado de Financiamiento de la Vivienda en el Paraguay</t>
  </si>
  <si>
    <t xml:space="preserve">Pyto. de Mejoramiento y Ampliación de Productos Financieros dirigidos al Sector Productivo en el Paraguay </t>
  </si>
  <si>
    <t>Prog. Saneamiento Integral de la Bahía y Área Metropolitana de Asunción</t>
  </si>
  <si>
    <t>Mejora y Mantenimiento de caminos vecinales</t>
  </si>
  <si>
    <t>Prog. de Mejoramiento y Conservación de Corredores Viales</t>
  </si>
  <si>
    <t>Reconversión Centro, modernización del Transporte Público Metropolitano y Oficinas del Gobierno</t>
  </si>
  <si>
    <t>Innovación Empresas Paraguayas</t>
  </si>
  <si>
    <t>Prog. Gestión Integrada de Seguridad Ciudadana</t>
  </si>
  <si>
    <t xml:space="preserve">Programa de Apoyo de Agenda Digital </t>
  </si>
  <si>
    <t>Pyto Mejoramiento del Sistema de Distribución Área Metropolitana  y Refuerzo del Sistema Interconectado Nacional</t>
  </si>
  <si>
    <t>Mejoramiento de Caminos Vecinales y Puentes de la Reg. Oriental - PAR 23</t>
  </si>
  <si>
    <t>Programa de Rehabilitación y Mantenimiento de Rutas Pavimentadas por Niveles de Servicios- Vial 3- PAR 24</t>
  </si>
  <si>
    <t>Habilitación Red Vial Pavimentada</t>
  </si>
  <si>
    <t>Mejoramiento Agricultura Familiar Campesina (PROMAFI)</t>
  </si>
  <si>
    <t>Mejoramiento de la Agricultura Familiar Campesina  e Indígena en Cadenas de Valor en la Región Oriental  (FASE II)</t>
  </si>
  <si>
    <t>AÑOS RESTANTES PARA DESEMBOLSO</t>
  </si>
  <si>
    <t>FINANCIAMIENTO EXTERNO</t>
  </si>
  <si>
    <t>EXTERNO</t>
  </si>
  <si>
    <t>(en dólares de los Estados Unidos de América)</t>
  </si>
  <si>
    <t>No incluye Facilidad para Preparación y Ejecución de Proyectos (FAPEP).</t>
  </si>
  <si>
    <t>Programa de Fortalecimiento de Transmisión del Sistema Interconectado Nacional y de Distribución Eléctrica Rural</t>
  </si>
  <si>
    <t xml:space="preserve">DESEMBOLSO* </t>
  </si>
  <si>
    <t xml:space="preserve">Construcción de 1500 viviendas en el Bañado Sur de Asunción </t>
  </si>
  <si>
    <t>Programa de Rehabilitación y Modernización de la Central Hidroeléctrica Acaray</t>
  </si>
  <si>
    <t>Proyecto de Construcción de la Subestación Valenzuela en 500 Kv</t>
  </si>
  <si>
    <t>DESEMBOLSO*</t>
  </si>
  <si>
    <t xml:space="preserve">Proyecto Mejoramiento y Ampliación de los Servicios  de Sanidad Animal en Paraguay </t>
  </si>
  <si>
    <t>Proyecto de Inserción a los Mercados Agrarios (PIMA)</t>
  </si>
  <si>
    <t>Proyecto Fortalecimiento del Sector Público en Salud</t>
  </si>
  <si>
    <t>Proyecto de Respuesta a Emergencias Paraguay COVID-19</t>
  </si>
  <si>
    <t xml:space="preserve">Proyecto de Mejoramiento y Conservación de Corredores Agroindustriales. </t>
  </si>
  <si>
    <t>Proyecto Mejoramiento de las Finanzas Públicas para el Desarrollo Sostenible del Paraguay</t>
  </si>
  <si>
    <t>SENACSA</t>
  </si>
  <si>
    <t>Proyecto de Mejora de las Capacidades Empresariales de las MIPYMES</t>
  </si>
  <si>
    <t>Pyto de Mejoramiento del Sistema de Distribución Área Metropolitana  y Refuerzo del Sistema Interconectado Nacional</t>
  </si>
  <si>
    <t>Pyto de Mejoramiento del Sistema de Transmisión y de Distribución de Electricidad del Sistema Metropolitano de Paraguay  (FASEII)</t>
  </si>
  <si>
    <t>Pyto. Mejoramiento Caminos Vecinales y Puentes en Áreas Rurales</t>
  </si>
  <si>
    <t>Programa de apoyo para la reactivación económica y el fortalecimiento de las Instituciones del Estado</t>
  </si>
  <si>
    <t>INE</t>
  </si>
  <si>
    <t>Programa de Fortalecimiento del Sistema Estadístico Nacional de Paraguay</t>
  </si>
  <si>
    <t>Programa de Mejoramiento del Sistema de Transmisión y de Distribución de Electricidad de la República del Paraguay</t>
  </si>
  <si>
    <t>Proyecto de Construcción del Acceso al Segundo Puente Internacional sobre el Río Paraná (Pdte. Franco - Foz de Iguazú)</t>
  </si>
  <si>
    <t>*Actualización de desembolsos realizados desde el año 2010 al 31/12/2021, según reporte SIGADE 28/01/2022, 09:00 hs. - Tipo de Cambio: 30/12/2021- Cifras Preliminares, sujetas a revisión.</t>
  </si>
  <si>
    <t>PRÉSTAMOS EXTERNOS EN EJECUCIÓN AL 31/12/2021</t>
  </si>
  <si>
    <t>6 meses</t>
  </si>
  <si>
    <t>4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</si>
</sst>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0.0%"/>
    <numFmt numFmtId="165" formatCode="_-* #,##0.00\ _P_t_s_-;\-* #,##0.00\ _P_t_s_-;_-* &quot;-&quot;??\ _P_t_s_-;_-@_-"/>
    <numFmt numFmtId="166" formatCode="#,##0_ ;\-#,##0\ "/>
  </numFmts>
  <fonts count="24" x14ac:knownFonts="1">
    <font>
      <sz val="11"/>
      <name val="Times New Roman"/>
    </font>
    <font>
      <b/>
      <sz val="9"/>
      <name val="Arial"/>
      <family val="2"/>
    </font>
    <font>
      <sz val="8"/>
      <name val="Arial"/>
      <family val="2"/>
    </font>
    <font>
      <sz val="11"/>
      <color indexed="10"/>
      <name val="Times New Roman"/>
      <family val="1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Times New Roman"/>
      <family val="1"/>
    </font>
    <font>
      <b/>
      <sz val="10"/>
      <color theme="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4"/>
      <name val="Calibri"/>
      <family val="2"/>
    </font>
    <font>
      <i/>
      <sz val="14"/>
      <name val="Calibri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232">
    <xf numFmtId="0" fontId="0" fillId="0" borderId="0" xfId="0"/>
    <xf numFmtId="0" fontId="6" fillId="0" borderId="0" xfId="0" applyFont="1" applyBorder="1"/>
    <xf numFmtId="0" fontId="12" fillId="0" borderId="10" xfId="0" applyFont="1" applyBorder="1"/>
    <xf numFmtId="0" fontId="13" fillId="3" borderId="5" xfId="0" applyFont="1" applyFill="1" applyBorder="1"/>
    <xf numFmtId="164" fontId="14" fillId="3" borderId="5" xfId="1" applyNumberFormat="1" applyFont="1" applyFill="1" applyBorder="1"/>
    <xf numFmtId="0" fontId="15" fillId="0" borderId="10" xfId="0" applyFont="1" applyBorder="1"/>
    <xf numFmtId="164" fontId="14" fillId="3" borderId="6" xfId="1" applyNumberFormat="1" applyFont="1" applyFill="1" applyBorder="1"/>
    <xf numFmtId="0" fontId="13" fillId="3" borderId="1" xfId="0" applyFont="1" applyFill="1" applyBorder="1"/>
    <xf numFmtId="164" fontId="14" fillId="3" borderId="1" xfId="1" applyNumberFormat="1" applyFont="1" applyFill="1" applyBorder="1"/>
    <xf numFmtId="0" fontId="13" fillId="0" borderId="2" xfId="0" applyFont="1" applyBorder="1"/>
    <xf numFmtId="164" fontId="14" fillId="0" borderId="2" xfId="1" applyNumberFormat="1" applyFont="1" applyBorder="1"/>
    <xf numFmtId="164" fontId="13" fillId="0" borderId="10" xfId="1" applyNumberFormat="1" applyFont="1" applyBorder="1"/>
    <xf numFmtId="164" fontId="13" fillId="0" borderId="7" xfId="1" applyNumberFormat="1" applyFont="1" applyBorder="1"/>
    <xf numFmtId="0" fontId="10" fillId="2" borderId="0" xfId="0" applyFont="1" applyFill="1" applyBorder="1"/>
    <xf numFmtId="15" fontId="10" fillId="2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164" fontId="7" fillId="2" borderId="10" xfId="1" applyNumberFormat="1" applyFont="1" applyFill="1" applyBorder="1"/>
    <xf numFmtId="0" fontId="10" fillId="2" borderId="1" xfId="0" applyFont="1" applyFill="1" applyBorder="1"/>
    <xf numFmtId="0" fontId="12" fillId="3" borderId="1" xfId="0" applyFont="1" applyFill="1" applyBorder="1"/>
    <xf numFmtId="164" fontId="9" fillId="3" borderId="8" xfId="1" applyNumberFormat="1" applyFont="1" applyFill="1" applyBorder="1"/>
    <xf numFmtId="0" fontId="12" fillId="0" borderId="0" xfId="0" applyFont="1"/>
    <xf numFmtId="0" fontId="10" fillId="2" borderId="14" xfId="0" applyFont="1" applyFill="1" applyBorder="1"/>
    <xf numFmtId="0" fontId="1" fillId="0" borderId="0" xfId="2" applyFont="1"/>
    <xf numFmtId="0" fontId="8" fillId="0" borderId="0" xfId="2"/>
    <xf numFmtId="0" fontId="8" fillId="0" borderId="0" xfId="2" applyAlignment="1">
      <alignment horizontal="center"/>
    </xf>
    <xf numFmtId="0" fontId="2" fillId="0" borderId="0" xfId="2" applyFont="1"/>
    <xf numFmtId="0" fontId="6" fillId="0" borderId="0" xfId="2" applyFont="1" applyBorder="1"/>
    <xf numFmtId="0" fontId="6" fillId="0" borderId="0" xfId="2" applyFont="1" applyBorder="1" applyAlignment="1">
      <alignment horizontal="center"/>
    </xf>
    <xf numFmtId="1" fontId="7" fillId="2" borderId="8" xfId="2" applyNumberFormat="1" applyFont="1" applyFill="1" applyBorder="1" applyAlignment="1" applyProtection="1">
      <alignment horizontal="center" vertical="center"/>
    </xf>
    <xf numFmtId="0" fontId="7" fillId="2" borderId="8" xfId="2" applyFont="1" applyFill="1" applyBorder="1" applyAlignment="1" applyProtection="1">
      <alignment horizontal="center" vertical="center"/>
    </xf>
    <xf numFmtId="3" fontId="8" fillId="0" borderId="0" xfId="2" applyNumberFormat="1"/>
    <xf numFmtId="0" fontId="12" fillId="0" borderId="2" xfId="2" applyFont="1" applyBorder="1"/>
    <xf numFmtId="0" fontId="12" fillId="0" borderId="10" xfId="2" applyFont="1" applyBorder="1"/>
    <xf numFmtId="0" fontId="9" fillId="0" borderId="10" xfId="2" applyFont="1" applyBorder="1" applyAlignment="1">
      <alignment horizontal="center"/>
    </xf>
    <xf numFmtId="0" fontId="12" fillId="0" borderId="10" xfId="2" applyFont="1" applyFill="1" applyBorder="1" applyAlignment="1">
      <alignment horizontal="center"/>
    </xf>
    <xf numFmtId="0" fontId="13" fillId="0" borderId="10" xfId="2" applyFont="1" applyFill="1" applyBorder="1"/>
    <xf numFmtId="0" fontId="13" fillId="0" borderId="10" xfId="2" applyFont="1" applyBorder="1" applyAlignment="1">
      <alignment horizontal="center"/>
    </xf>
    <xf numFmtId="1" fontId="12" fillId="0" borderId="10" xfId="2" applyNumberFormat="1" applyFont="1" applyFill="1" applyBorder="1" applyAlignment="1">
      <alignment horizontal="center"/>
    </xf>
    <xf numFmtId="15" fontId="12" fillId="0" borderId="10" xfId="2" applyNumberFormat="1" applyFont="1" applyBorder="1" applyAlignment="1">
      <alignment horizontal="center"/>
    </xf>
    <xf numFmtId="0" fontId="12" fillId="0" borderId="10" xfId="2" applyFont="1" applyBorder="1" applyAlignment="1">
      <alignment horizontal="center"/>
    </xf>
    <xf numFmtId="15" fontId="12" fillId="0" borderId="10" xfId="2" applyNumberFormat="1" applyFont="1" applyFill="1" applyBorder="1" applyAlignment="1">
      <alignment horizontal="center"/>
    </xf>
    <xf numFmtId="3" fontId="12" fillId="0" borderId="10" xfId="2" applyNumberFormat="1" applyFont="1" applyFill="1" applyBorder="1"/>
    <xf numFmtId="3" fontId="13" fillId="0" borderId="10" xfId="2" applyNumberFormat="1" applyFont="1" applyBorder="1"/>
    <xf numFmtId="0" fontId="7" fillId="0" borderId="10" xfId="2" applyFont="1" applyBorder="1" applyAlignment="1">
      <alignment horizontal="center"/>
    </xf>
    <xf numFmtId="2" fontId="13" fillId="0" borderId="10" xfId="2" applyNumberFormat="1" applyFont="1" applyFill="1" applyBorder="1"/>
    <xf numFmtId="1" fontId="13" fillId="0" borderId="10" xfId="2" applyNumberFormat="1" applyFont="1" applyFill="1" applyBorder="1" applyAlignment="1">
      <alignment horizontal="center"/>
    </xf>
    <xf numFmtId="164" fontId="12" fillId="0" borderId="10" xfId="2" applyNumberFormat="1" applyFont="1" applyFill="1" applyBorder="1" applyAlignment="1">
      <alignment horizontal="right"/>
    </xf>
    <xf numFmtId="1" fontId="13" fillId="0" borderId="10" xfId="2" applyNumberFormat="1" applyFont="1" applyBorder="1" applyAlignment="1">
      <alignment horizontal="center"/>
    </xf>
    <xf numFmtId="3" fontId="13" fillId="0" borderId="10" xfId="2" applyNumberFormat="1" applyFont="1" applyFill="1" applyBorder="1" applyAlignment="1">
      <alignment horizontal="right"/>
    </xf>
    <xf numFmtId="1" fontId="12" fillId="0" borderId="10" xfId="2" applyNumberFormat="1" applyFont="1" applyBorder="1" applyAlignment="1">
      <alignment horizontal="center"/>
    </xf>
    <xf numFmtId="0" fontId="13" fillId="0" borderId="10" xfId="2" applyFont="1" applyFill="1" applyBorder="1" applyAlignment="1">
      <alignment horizontal="center"/>
    </xf>
    <xf numFmtId="0" fontId="8" fillId="0" borderId="0" xfId="2" applyFill="1"/>
    <xf numFmtId="0" fontId="13" fillId="0" borderId="7" xfId="2" applyFont="1" applyBorder="1" applyAlignment="1">
      <alignment horizontal="center"/>
    </xf>
    <xf numFmtId="3" fontId="13" fillId="0" borderId="7" xfId="2" applyNumberFormat="1" applyFont="1" applyBorder="1"/>
    <xf numFmtId="0" fontId="12" fillId="0" borderId="7" xfId="2" applyFont="1" applyBorder="1" applyAlignment="1">
      <alignment horizontal="center"/>
    </xf>
    <xf numFmtId="0" fontId="14" fillId="3" borderId="6" xfId="2" applyFont="1" applyFill="1" applyBorder="1"/>
    <xf numFmtId="0" fontId="13" fillId="3" borderId="5" xfId="2" applyFont="1" applyFill="1" applyBorder="1"/>
    <xf numFmtId="3" fontId="14" fillId="3" borderId="6" xfId="2" applyNumberFormat="1" applyFont="1" applyFill="1" applyBorder="1"/>
    <xf numFmtId="0" fontId="12" fillId="0" borderId="12" xfId="2" applyFont="1" applyBorder="1" applyAlignment="1">
      <alignment horizontal="center"/>
    </xf>
    <xf numFmtId="0" fontId="15" fillId="0" borderId="10" xfId="2" applyFont="1" applyBorder="1"/>
    <xf numFmtId="3" fontId="15" fillId="0" borderId="10" xfId="2" applyNumberFormat="1" applyFont="1" applyBorder="1"/>
    <xf numFmtId="0" fontId="15" fillId="0" borderId="11" xfId="2" applyFont="1" applyBorder="1"/>
    <xf numFmtId="0" fontId="9" fillId="0" borderId="12" xfId="2" applyFont="1" applyBorder="1" applyAlignment="1">
      <alignment horizontal="center"/>
    </xf>
    <xf numFmtId="0" fontId="13" fillId="0" borderId="10" xfId="2" applyFont="1" applyFill="1" applyBorder="1" applyAlignment="1" applyProtection="1">
      <alignment horizontal="center" vertical="center" wrapText="1"/>
    </xf>
    <xf numFmtId="2" fontId="13" fillId="0" borderId="10" xfId="2" applyNumberFormat="1" applyFont="1" applyFill="1" applyBorder="1" applyAlignment="1">
      <alignment horizontal="left" vertical="center"/>
    </xf>
    <xf numFmtId="15" fontId="13" fillId="0" borderId="10" xfId="2" applyNumberFormat="1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3" fontId="13" fillId="0" borderId="10" xfId="2" applyNumberFormat="1" applyFont="1" applyBorder="1" applyAlignment="1">
      <alignment horizontal="right" vertical="center"/>
    </xf>
    <xf numFmtId="164" fontId="13" fillId="0" borderId="10" xfId="2" applyNumberFormat="1" applyFont="1" applyBorder="1" applyAlignment="1">
      <alignment horizontal="right" vertical="center"/>
    </xf>
    <xf numFmtId="3" fontId="13" fillId="0" borderId="11" xfId="2" applyNumberFormat="1" applyFont="1" applyBorder="1"/>
    <xf numFmtId="0" fontId="7" fillId="0" borderId="12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10" xfId="2" applyFont="1" applyFill="1" applyBorder="1" applyAlignment="1">
      <alignment horizontal="left"/>
    </xf>
    <xf numFmtId="15" fontId="13" fillId="0" borderId="10" xfId="2" applyNumberFormat="1" applyFont="1" applyFill="1" applyBorder="1" applyAlignment="1">
      <alignment horizontal="center"/>
    </xf>
    <xf numFmtId="164" fontId="13" fillId="0" borderId="10" xfId="2" applyNumberFormat="1" applyFont="1" applyFill="1" applyBorder="1" applyAlignment="1">
      <alignment horizontal="right"/>
    </xf>
    <xf numFmtId="15" fontId="13" fillId="0" borderId="10" xfId="2" applyNumberFormat="1" applyFont="1" applyBorder="1" applyAlignment="1">
      <alignment horizontal="center"/>
    </xf>
    <xf numFmtId="3" fontId="13" fillId="0" borderId="10" xfId="2" applyNumberFormat="1" applyFont="1" applyBorder="1" applyAlignment="1">
      <alignment horizontal="right"/>
    </xf>
    <xf numFmtId="164" fontId="13" fillId="0" borderId="10" xfId="2" applyNumberFormat="1" applyFont="1" applyBorder="1" applyAlignment="1">
      <alignment horizontal="right"/>
    </xf>
    <xf numFmtId="0" fontId="12" fillId="0" borderId="7" xfId="2" applyFont="1" applyFill="1" applyBorder="1" applyAlignment="1">
      <alignment horizontal="left"/>
    </xf>
    <xf numFmtId="15" fontId="13" fillId="0" borderId="7" xfId="2" applyNumberFormat="1" applyFont="1" applyBorder="1" applyAlignment="1">
      <alignment horizontal="center"/>
    </xf>
    <xf numFmtId="3" fontId="13" fillId="0" borderId="7" xfId="2" applyNumberFormat="1" applyFont="1" applyBorder="1" applyAlignment="1">
      <alignment horizontal="right"/>
    </xf>
    <xf numFmtId="164" fontId="13" fillId="0" borderId="7" xfId="2" applyNumberFormat="1" applyFont="1" applyBorder="1" applyAlignment="1">
      <alignment horizontal="right"/>
    </xf>
    <xf numFmtId="0" fontId="14" fillId="3" borderId="7" xfId="2" applyFont="1" applyFill="1" applyBorder="1"/>
    <xf numFmtId="0" fontId="13" fillId="3" borderId="1" xfId="2" applyFont="1" applyFill="1" applyBorder="1"/>
    <xf numFmtId="3" fontId="14" fillId="3" borderId="7" xfId="2" applyNumberFormat="1" applyFont="1" applyFill="1" applyBorder="1"/>
    <xf numFmtId="0" fontId="14" fillId="0" borderId="10" xfId="2" applyFont="1" applyBorder="1"/>
    <xf numFmtId="0" fontId="13" fillId="0" borderId="2" xfId="2" applyFont="1" applyBorder="1"/>
    <xf numFmtId="3" fontId="14" fillId="0" borderId="2" xfId="2" applyNumberFormat="1" applyFont="1" applyBorder="1"/>
    <xf numFmtId="2" fontId="12" fillId="0" borderId="10" xfId="2" applyNumberFormat="1" applyFont="1" applyFill="1" applyBorder="1" applyAlignment="1">
      <alignment horizontal="left"/>
    </xf>
    <xf numFmtId="2" fontId="12" fillId="0" borderId="7" xfId="2" applyNumberFormat="1" applyFont="1" applyFill="1" applyBorder="1" applyAlignment="1">
      <alignment horizontal="left"/>
    </xf>
    <xf numFmtId="0" fontId="13" fillId="3" borderId="8" xfId="2" applyFont="1" applyFill="1" applyBorder="1"/>
    <xf numFmtId="0" fontId="11" fillId="0" borderId="0" xfId="2" applyFont="1"/>
    <xf numFmtId="0" fontId="13" fillId="0" borderId="7" xfId="2" applyFont="1" applyFill="1" applyBorder="1"/>
    <xf numFmtId="0" fontId="13" fillId="3" borderId="4" xfId="2" applyFont="1" applyFill="1" applyBorder="1"/>
    <xf numFmtId="0" fontId="14" fillId="0" borderId="10" xfId="2" applyFont="1" applyFill="1" applyBorder="1"/>
    <xf numFmtId="0" fontId="7" fillId="2" borderId="12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10" fillId="2" borderId="0" xfId="2" applyFont="1" applyFill="1" applyBorder="1"/>
    <xf numFmtId="15" fontId="10" fillId="2" borderId="0" xfId="2" applyNumberFormat="1" applyFont="1" applyFill="1" applyBorder="1" applyAlignment="1">
      <alignment horizontal="center"/>
    </xf>
    <xf numFmtId="3" fontId="10" fillId="2" borderId="0" xfId="2" applyNumberFormat="1" applyFont="1" applyFill="1" applyBorder="1" applyAlignment="1">
      <alignment horizontal="center"/>
    </xf>
    <xf numFmtId="3" fontId="10" fillId="2" borderId="10" xfId="2" applyNumberFormat="1" applyFont="1" applyFill="1" applyBorder="1"/>
    <xf numFmtId="3" fontId="10" fillId="2" borderId="12" xfId="2" applyNumberFormat="1" applyFont="1" applyFill="1" applyBorder="1"/>
    <xf numFmtId="164" fontId="10" fillId="2" borderId="12" xfId="2" applyNumberFormat="1" applyFont="1" applyFill="1" applyBorder="1" applyAlignment="1">
      <alignment horizontal="right"/>
    </xf>
    <xf numFmtId="0" fontId="7" fillId="2" borderId="12" xfId="2" applyFont="1" applyFill="1" applyBorder="1"/>
    <xf numFmtId="0" fontId="7" fillId="2" borderId="0" xfId="2" applyFont="1" applyFill="1" applyBorder="1"/>
    <xf numFmtId="0" fontId="7" fillId="2" borderId="0" xfId="2" applyFont="1" applyFill="1" applyBorder="1" applyAlignment="1">
      <alignment horizontal="center"/>
    </xf>
    <xf numFmtId="3" fontId="7" fillId="2" borderId="10" xfId="2" applyNumberFormat="1" applyFont="1" applyFill="1" applyBorder="1"/>
    <xf numFmtId="0" fontId="10" fillId="2" borderId="9" xfId="2" applyFont="1" applyFill="1" applyBorder="1"/>
    <xf numFmtId="0" fontId="10" fillId="2" borderId="1" xfId="2" applyFont="1" applyFill="1" applyBorder="1"/>
    <xf numFmtId="0" fontId="10" fillId="2" borderId="1" xfId="2" applyFont="1" applyFill="1" applyBorder="1" applyAlignment="1">
      <alignment horizontal="center"/>
    </xf>
    <xf numFmtId="3" fontId="10" fillId="2" borderId="7" xfId="2" applyNumberFormat="1" applyFont="1" applyFill="1" applyBorder="1"/>
    <xf numFmtId="3" fontId="10" fillId="2" borderId="9" xfId="2" applyNumberFormat="1" applyFont="1" applyFill="1" applyBorder="1"/>
    <xf numFmtId="164" fontId="10" fillId="2" borderId="9" xfId="2" applyNumberFormat="1" applyFont="1" applyFill="1" applyBorder="1" applyAlignment="1">
      <alignment horizontal="right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3" fontId="12" fillId="0" borderId="10" xfId="2" applyNumberFormat="1" applyFont="1" applyBorder="1"/>
    <xf numFmtId="164" fontId="12" fillId="0" borderId="7" xfId="2" applyNumberFormat="1" applyFont="1" applyBorder="1" applyAlignment="1">
      <alignment horizontal="right"/>
    </xf>
    <xf numFmtId="3" fontId="12" fillId="0" borderId="7" xfId="2" applyNumberFormat="1" applyFont="1" applyBorder="1"/>
    <xf numFmtId="0" fontId="9" fillId="3" borderId="7" xfId="2" applyFont="1" applyFill="1" applyBorder="1"/>
    <xf numFmtId="0" fontId="12" fillId="3" borderId="1" xfId="2" applyFont="1" applyFill="1" applyBorder="1"/>
    <xf numFmtId="3" fontId="9" fillId="3" borderId="7" xfId="2" applyNumberFormat="1" applyFont="1" applyFill="1" applyBorder="1"/>
    <xf numFmtId="0" fontId="12" fillId="0" borderId="0" xfId="2" applyFont="1" applyAlignment="1">
      <alignment horizontal="center"/>
    </xf>
    <xf numFmtId="0" fontId="12" fillId="0" borderId="0" xfId="2" applyFont="1"/>
    <xf numFmtId="0" fontId="7" fillId="2" borderId="13" xfId="2" applyFont="1" applyFill="1" applyBorder="1"/>
    <xf numFmtId="0" fontId="10" fillId="2" borderId="14" xfId="2" applyFont="1" applyFill="1" applyBorder="1"/>
    <xf numFmtId="0" fontId="10" fillId="2" borderId="14" xfId="2" applyFont="1" applyFill="1" applyBorder="1" applyAlignment="1">
      <alignment horizontal="center"/>
    </xf>
    <xf numFmtId="3" fontId="7" fillId="2" borderId="2" xfId="2" applyNumberFormat="1" applyFont="1" applyFill="1" applyBorder="1"/>
    <xf numFmtId="3" fontId="7" fillId="2" borderId="13" xfId="2" applyNumberFormat="1" applyFont="1" applyFill="1" applyBorder="1"/>
    <xf numFmtId="164" fontId="7" fillId="2" borderId="13" xfId="2" applyNumberFormat="1" applyFont="1" applyFill="1" applyBorder="1" applyAlignment="1">
      <alignment horizontal="right"/>
    </xf>
    <xf numFmtId="0" fontId="7" fillId="2" borderId="9" xfId="2" applyFont="1" applyFill="1" applyBorder="1"/>
    <xf numFmtId="3" fontId="7" fillId="2" borderId="7" xfId="2" applyNumberFormat="1" applyFont="1" applyFill="1" applyBorder="1"/>
    <xf numFmtId="3" fontId="7" fillId="2" borderId="9" xfId="2" applyNumberFormat="1" applyFont="1" applyFill="1" applyBorder="1"/>
    <xf numFmtId="164" fontId="7" fillId="2" borderId="9" xfId="2" applyNumberFormat="1" applyFont="1" applyFill="1" applyBorder="1" applyAlignment="1">
      <alignment horizontal="right"/>
    </xf>
    <xf numFmtId="3" fontId="12" fillId="0" borderId="0" xfId="2" applyNumberFormat="1" applyFont="1"/>
    <xf numFmtId="0" fontId="9" fillId="0" borderId="0" xfId="2" applyFont="1" applyFill="1" applyAlignment="1">
      <alignment horizontal="center"/>
    </xf>
    <xf numFmtId="0" fontId="13" fillId="0" borderId="0" xfId="2" applyFont="1" applyFill="1" applyBorder="1" applyAlignment="1" applyProtection="1">
      <alignment horizontal="left"/>
    </xf>
    <xf numFmtId="0" fontId="12" fillId="0" borderId="0" xfId="2" applyFont="1" applyAlignment="1">
      <alignment horizontal="left"/>
    </xf>
    <xf numFmtId="0" fontId="19" fillId="0" borderId="0" xfId="2" applyFont="1" applyFill="1" applyAlignment="1" applyProtection="1">
      <alignment horizontal="left"/>
    </xf>
    <xf numFmtId="0" fontId="16" fillId="0" borderId="0" xfId="2" applyFont="1" applyFill="1"/>
    <xf numFmtId="22" fontId="20" fillId="0" borderId="0" xfId="2" applyNumberFormat="1" applyFont="1"/>
    <xf numFmtId="0" fontId="13" fillId="0" borderId="0" xfId="0" applyFont="1" applyFill="1" applyBorder="1" applyAlignment="1" applyProtection="1">
      <alignment horizontal="left"/>
    </xf>
    <xf numFmtId="0" fontId="13" fillId="0" borderId="0" xfId="0" applyFont="1"/>
    <xf numFmtId="0" fontId="7" fillId="0" borderId="10" xfId="2" applyFont="1" applyFill="1" applyBorder="1" applyAlignment="1">
      <alignment horizontal="center"/>
    </xf>
    <xf numFmtId="0" fontId="8" fillId="0" borderId="0" xfId="2" applyBorder="1"/>
    <xf numFmtId="0" fontId="8" fillId="0" borderId="0" xfId="2" applyBorder="1" applyAlignment="1">
      <alignment horizontal="center"/>
    </xf>
    <xf numFmtId="0" fontId="0" fillId="0" borderId="0" xfId="0" applyBorder="1"/>
    <xf numFmtId="0" fontId="3" fillId="0" borderId="0" xfId="2" applyFont="1" applyBorder="1"/>
    <xf numFmtId="0" fontId="6" fillId="0" borderId="0" xfId="2" applyFont="1" applyFill="1" applyBorder="1"/>
    <xf numFmtId="3" fontId="12" fillId="0" borderId="10" xfId="2" applyNumberFormat="1" applyFont="1" applyBorder="1" applyAlignment="1">
      <alignment horizontal="right"/>
    </xf>
    <xf numFmtId="3" fontId="12" fillId="0" borderId="10" xfId="2" applyNumberFormat="1" applyFont="1" applyFill="1" applyBorder="1" applyAlignment="1">
      <alignment horizontal="right"/>
    </xf>
    <xf numFmtId="3" fontId="12" fillId="0" borderId="7" xfId="2" applyNumberFormat="1" applyFont="1" applyBorder="1" applyAlignment="1">
      <alignment horizontal="right"/>
    </xf>
    <xf numFmtId="3" fontId="12" fillId="0" borderId="7" xfId="2" applyNumberFormat="1" applyFont="1" applyFill="1" applyBorder="1" applyAlignment="1">
      <alignment horizontal="right"/>
    </xf>
    <xf numFmtId="164" fontId="12" fillId="0" borderId="7" xfId="2" applyNumberFormat="1" applyFont="1" applyFill="1" applyBorder="1" applyAlignment="1">
      <alignment horizontal="right"/>
    </xf>
    <xf numFmtId="3" fontId="12" fillId="0" borderId="7" xfId="2" applyNumberFormat="1" applyFont="1" applyFill="1" applyBorder="1"/>
    <xf numFmtId="164" fontId="9" fillId="3" borderId="7" xfId="1" applyNumberFormat="1" applyFont="1" applyFill="1" applyBorder="1"/>
    <xf numFmtId="164" fontId="7" fillId="2" borderId="11" xfId="1" applyNumberFormat="1" applyFont="1" applyFill="1" applyBorder="1"/>
    <xf numFmtId="0" fontId="0" fillId="0" borderId="0" xfId="0" applyFill="1"/>
    <xf numFmtId="0" fontId="13" fillId="0" borderId="10" xfId="0" applyFont="1" applyBorder="1"/>
    <xf numFmtId="164" fontId="14" fillId="0" borderId="10" xfId="1" applyNumberFormat="1" applyFont="1" applyBorder="1"/>
    <xf numFmtId="0" fontId="13" fillId="0" borderId="10" xfId="2" applyFont="1" applyBorder="1"/>
    <xf numFmtId="3" fontId="14" fillId="0" borderId="10" xfId="2" applyNumberFormat="1" applyFont="1" applyBorder="1"/>
    <xf numFmtId="0" fontId="21" fillId="0" borderId="0" xfId="0" applyFont="1"/>
    <xf numFmtId="0" fontId="21" fillId="0" borderId="0" xfId="2" applyFont="1"/>
    <xf numFmtId="0" fontId="12" fillId="0" borderId="10" xfId="2" applyFont="1" applyFill="1" applyBorder="1" applyAlignment="1" applyProtection="1">
      <alignment horizontal="center" vertical="center" wrapText="1"/>
    </xf>
    <xf numFmtId="2" fontId="12" fillId="0" borderId="10" xfId="2" applyNumberFormat="1" applyFont="1" applyFill="1" applyBorder="1" applyAlignment="1">
      <alignment horizontal="left" vertical="center"/>
    </xf>
    <xf numFmtId="15" fontId="12" fillId="0" borderId="10" xfId="2" applyNumberFormat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3" fontId="12" fillId="0" borderId="10" xfId="2" applyNumberFormat="1" applyFont="1" applyBorder="1" applyAlignment="1">
      <alignment horizontal="right" vertical="center"/>
    </xf>
    <xf numFmtId="164" fontId="12" fillId="0" borderId="10" xfId="2" applyNumberFormat="1" applyFont="1" applyBorder="1" applyAlignment="1">
      <alignment horizontal="right" vertical="center"/>
    </xf>
    <xf numFmtId="3" fontId="12" fillId="0" borderId="11" xfId="2" applyNumberFormat="1" applyFont="1" applyBorder="1"/>
    <xf numFmtId="3" fontId="12" fillId="0" borderId="10" xfId="2" applyNumberFormat="1" applyFont="1" applyFill="1" applyBorder="1" applyAlignment="1">
      <alignment horizontal="right" vertical="center"/>
    </xf>
    <xf numFmtId="164" fontId="12" fillId="0" borderId="10" xfId="2" applyNumberFormat="1" applyFont="1" applyFill="1" applyBorder="1" applyAlignment="1">
      <alignment horizontal="right" vertical="center"/>
    </xf>
    <xf numFmtId="3" fontId="12" fillId="0" borderId="11" xfId="2" applyNumberFormat="1" applyFont="1" applyFill="1" applyBorder="1"/>
    <xf numFmtId="15" fontId="13" fillId="0" borderId="10" xfId="2" applyNumberFormat="1" applyFont="1" applyFill="1" applyBorder="1" applyAlignment="1">
      <alignment horizontal="center" vertical="center"/>
    </xf>
    <xf numFmtId="3" fontId="13" fillId="0" borderId="10" xfId="2" applyNumberFormat="1" applyFont="1" applyFill="1" applyBorder="1"/>
    <xf numFmtId="0" fontId="13" fillId="3" borderId="6" xfId="0" applyFont="1" applyFill="1" applyBorder="1"/>
    <xf numFmtId="0" fontId="12" fillId="3" borderId="4" xfId="2" applyFont="1" applyFill="1" applyBorder="1"/>
    <xf numFmtId="2" fontId="13" fillId="0" borderId="10" xfId="0" applyNumberFormat="1" applyFont="1" applyFill="1" applyBorder="1"/>
    <xf numFmtId="3" fontId="14" fillId="3" borderId="4" xfId="2" applyNumberFormat="1" applyFont="1" applyFill="1" applyBorder="1"/>
    <xf numFmtId="164" fontId="12" fillId="0" borderId="11" xfId="1" applyNumberFormat="1" applyFont="1" applyBorder="1"/>
    <xf numFmtId="164" fontId="12" fillId="0" borderId="11" xfId="1" applyNumberFormat="1" applyFont="1" applyFill="1" applyBorder="1"/>
    <xf numFmtId="164" fontId="12" fillId="0" borderId="0" xfId="1" applyNumberFormat="1" applyFont="1" applyBorder="1"/>
    <xf numFmtId="0" fontId="12" fillId="0" borderId="12" xfId="2" applyFont="1" applyBorder="1"/>
    <xf numFmtId="15" fontId="12" fillId="0" borderId="12" xfId="0" applyNumberFormat="1" applyFont="1" applyFill="1" applyBorder="1" applyAlignment="1">
      <alignment horizontal="center"/>
    </xf>
    <xf numFmtId="15" fontId="12" fillId="0" borderId="12" xfId="0" applyNumberFormat="1" applyFont="1" applyBorder="1" applyAlignment="1">
      <alignment horizontal="center"/>
    </xf>
    <xf numFmtId="0" fontId="12" fillId="0" borderId="11" xfId="0" applyNumberFormat="1" applyFont="1" applyBorder="1"/>
    <xf numFmtId="3" fontId="13" fillId="0" borderId="7" xfId="0" applyNumberFormat="1" applyFont="1" applyBorder="1" applyAlignment="1">
      <alignment horizontal="right"/>
    </xf>
    <xf numFmtId="0" fontId="12" fillId="0" borderId="10" xfId="2" applyFont="1" applyFill="1" applyBorder="1"/>
    <xf numFmtId="0" fontId="8" fillId="0" borderId="0" xfId="0" applyFont="1" applyFill="1"/>
    <xf numFmtId="0" fontId="8" fillId="0" borderId="0" xfId="2" applyFont="1" applyFill="1"/>
    <xf numFmtId="2" fontId="12" fillId="0" borderId="10" xfId="2" applyNumberFormat="1" applyFont="1" applyFill="1" applyBorder="1"/>
    <xf numFmtId="14" fontId="6" fillId="0" borderId="0" xfId="2" applyNumberFormat="1" applyFont="1" applyBorder="1"/>
    <xf numFmtId="1" fontId="12" fillId="0" borderId="11" xfId="4" applyNumberFormat="1" applyFont="1" applyFill="1" applyBorder="1" applyAlignment="1">
      <alignment horizontal="center"/>
    </xf>
    <xf numFmtId="1" fontId="12" fillId="0" borderId="0" xfId="2" applyNumberFormat="1" applyFont="1" applyFill="1" applyAlignment="1">
      <alignment horizontal="center"/>
    </xf>
    <xf numFmtId="1" fontId="12" fillId="0" borderId="10" xfId="0" applyNumberFormat="1" applyFont="1" applyFill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/>
    </xf>
    <xf numFmtId="166" fontId="12" fillId="0" borderId="11" xfId="4" applyNumberFormat="1" applyFont="1" applyFill="1" applyBorder="1" applyAlignment="1">
      <alignment horizontal="center" vertical="center"/>
    </xf>
    <xf numFmtId="1" fontId="13" fillId="0" borderId="7" xfId="4" applyNumberFormat="1" applyFont="1" applyBorder="1" applyAlignment="1">
      <alignment horizontal="center"/>
    </xf>
    <xf numFmtId="15" fontId="12" fillId="0" borderId="7" xfId="2" applyNumberFormat="1" applyFont="1" applyFill="1" applyBorder="1" applyAlignment="1">
      <alignment horizontal="center"/>
    </xf>
    <xf numFmtId="14" fontId="6" fillId="0" borderId="0" xfId="2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9" fontId="8" fillId="0" borderId="0" xfId="1" applyFont="1" applyFill="1"/>
    <xf numFmtId="15" fontId="12" fillId="0" borderId="7" xfId="2" applyNumberFormat="1" applyFont="1" applyBorder="1" applyAlignment="1">
      <alignment horizontal="center"/>
    </xf>
    <xf numFmtId="1" fontId="12" fillId="0" borderId="7" xfId="2" applyNumberFormat="1" applyFont="1" applyBorder="1" applyAlignment="1">
      <alignment horizontal="center"/>
    </xf>
    <xf numFmtId="15" fontId="12" fillId="0" borderId="7" xfId="0" applyNumberFormat="1" applyFont="1" applyBorder="1" applyAlignment="1">
      <alignment horizontal="center"/>
    </xf>
    <xf numFmtId="15" fontId="13" fillId="0" borderId="7" xfId="2" applyNumberFormat="1" applyFont="1" applyFill="1" applyBorder="1" applyAlignment="1">
      <alignment horizontal="center"/>
    </xf>
    <xf numFmtId="1" fontId="12" fillId="0" borderId="7" xfId="4" applyNumberFormat="1" applyFont="1" applyFill="1" applyBorder="1" applyAlignment="1">
      <alignment horizontal="center"/>
    </xf>
    <xf numFmtId="166" fontId="23" fillId="0" borderId="0" xfId="4" applyNumberFormat="1" applyFont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 wrapText="1"/>
    </xf>
    <xf numFmtId="3" fontId="7" fillId="2" borderId="7" xfId="2" applyNumberFormat="1" applyFont="1" applyFill="1" applyBorder="1" applyAlignment="1" applyProtection="1">
      <alignment horizontal="center" vertical="center" wrapText="1"/>
    </xf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center" vertical="center" wrapText="1"/>
    </xf>
    <xf numFmtId="1" fontId="7" fillId="2" borderId="3" xfId="2" applyNumberFormat="1" applyFont="1" applyFill="1" applyBorder="1" applyAlignment="1" applyProtection="1">
      <alignment horizontal="center" vertical="center"/>
    </xf>
    <xf numFmtId="1" fontId="7" fillId="2" borderId="4" xfId="2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 wrapText="1"/>
    </xf>
    <xf numFmtId="3" fontId="7" fillId="2" borderId="7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0" fillId="2" borderId="7" xfId="2" applyFont="1" applyFill="1" applyBorder="1" applyAlignment="1">
      <alignment horizontal="center" vertical="center"/>
    </xf>
  </cellXfs>
  <cellStyles count="5">
    <cellStyle name="Millares [0]" xfId="4" builtinId="6"/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2</xdr:row>
      <xdr:rowOff>31750</xdr:rowOff>
    </xdr:from>
    <xdr:to>
      <xdr:col>2</xdr:col>
      <xdr:colOff>830035</xdr:colOff>
      <xdr:row>5</xdr:row>
      <xdr:rowOff>222250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7" y="412750"/>
          <a:ext cx="1911803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48559</xdr:colOff>
      <xdr:row>3</xdr:row>
      <xdr:rowOff>69102</xdr:rowOff>
    </xdr:from>
    <xdr:to>
      <xdr:col>12</xdr:col>
      <xdr:colOff>1157940</xdr:colOff>
      <xdr:row>5</xdr:row>
      <xdr:rowOff>192367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5309" y="640602"/>
          <a:ext cx="1712631" cy="504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9"/>
  <sheetViews>
    <sheetView showGridLines="0" showRowColHeaders="0" tabSelected="1" zoomScale="60" zoomScaleNormal="60" workbookViewId="0">
      <selection activeCell="B9" sqref="B9"/>
    </sheetView>
  </sheetViews>
  <sheetFormatPr baseColWidth="10" defaultColWidth="0" defaultRowHeight="15" zeroHeight="1" outlineLevelCol="1" x14ac:dyDescent="0.25"/>
  <cols>
    <col min="1" max="1" width="8.85546875" style="23" customWidth="1"/>
    <col min="2" max="2" width="17.85546875" style="23" customWidth="1"/>
    <col min="3" max="3" width="14.5703125" style="23" customWidth="1"/>
    <col min="4" max="4" width="80.42578125" style="23" customWidth="1"/>
    <col min="5" max="5" width="16" style="23" customWidth="1" outlineLevel="1"/>
    <col min="6" max="6" width="9.5703125" style="23" customWidth="1" outlineLevel="1"/>
    <col min="7" max="7" width="12" style="23" customWidth="1" outlineLevel="1"/>
    <col min="8" max="8" width="13.5703125" style="23" customWidth="1"/>
    <col min="9" max="9" width="24.5703125" customWidth="1" outlineLevel="1"/>
    <col min="10" max="10" width="23.42578125" style="23" customWidth="1"/>
    <col min="11" max="11" width="19.140625" style="23" customWidth="1"/>
    <col min="12" max="12" width="9" style="23" customWidth="1"/>
    <col min="13" max="13" width="22" style="23" customWidth="1"/>
    <col min="14" max="14" width="14.7109375" customWidth="1"/>
    <col min="15" max="15" width="18.42578125" style="23" hidden="1" customWidth="1" outlineLevel="1"/>
    <col min="16" max="16" width="20.140625" style="23" hidden="1" customWidth="1"/>
    <col min="17" max="17" width="17.42578125" style="23" hidden="1" customWidth="1"/>
    <col min="18" max="18" width="17" style="23" hidden="1" customWidth="1"/>
    <col min="19" max="19" width="15.7109375" style="23" hidden="1" customWidth="1"/>
    <col min="20" max="16384" width="11.42578125" style="23" hidden="1"/>
  </cols>
  <sheetData>
    <row r="1" spans="2:16" x14ac:dyDescent="0.25"/>
    <row r="2" spans="2:16" x14ac:dyDescent="0.25"/>
    <row r="3" spans="2:16" x14ac:dyDescent="0.25">
      <c r="B3" s="22"/>
      <c r="F3" s="24"/>
    </row>
    <row r="4" spans="2:16" x14ac:dyDescent="0.25">
      <c r="B4" s="22"/>
      <c r="F4" s="24"/>
    </row>
    <row r="5" spans="2:16" x14ac:dyDescent="0.25">
      <c r="B5" s="146"/>
      <c r="C5" s="143"/>
      <c r="D5" s="143"/>
      <c r="E5" s="143"/>
      <c r="F5" s="144"/>
      <c r="G5" s="143"/>
      <c r="H5" s="143"/>
      <c r="I5" s="145"/>
      <c r="J5" s="143"/>
      <c r="K5" s="143"/>
      <c r="L5" s="143"/>
      <c r="M5" s="143"/>
    </row>
    <row r="6" spans="2:16" ht="21" customHeight="1" x14ac:dyDescent="0.3">
      <c r="B6" s="212" t="s">
        <v>111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</row>
    <row r="7" spans="2:16" ht="15" customHeight="1" x14ac:dyDescent="0.3">
      <c r="B7" s="213" t="s">
        <v>0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2:16" ht="15" customHeight="1" x14ac:dyDescent="0.3">
      <c r="B8" s="214" t="s">
        <v>86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</row>
    <row r="9" spans="2:16" ht="18.75" x14ac:dyDescent="0.3">
      <c r="C9" s="26"/>
      <c r="D9" s="26"/>
      <c r="E9" s="26"/>
      <c r="F9" s="27"/>
      <c r="G9" s="26"/>
      <c r="H9" s="191"/>
      <c r="I9" s="1"/>
      <c r="J9" s="201"/>
      <c r="K9" s="147"/>
      <c r="L9" s="147"/>
      <c r="M9" s="147"/>
    </row>
    <row r="10" spans="2:16" ht="18.75" customHeight="1" x14ac:dyDescent="0.25">
      <c r="B10" s="215" t="s">
        <v>1</v>
      </c>
      <c r="C10" s="215" t="s">
        <v>2</v>
      </c>
      <c r="D10" s="217" t="s">
        <v>3</v>
      </c>
      <c r="E10" s="219" t="s">
        <v>4</v>
      </c>
      <c r="F10" s="221" t="s">
        <v>5</v>
      </c>
      <c r="G10" s="222"/>
      <c r="H10" s="219" t="s">
        <v>6</v>
      </c>
      <c r="I10" s="223" t="s">
        <v>83</v>
      </c>
      <c r="J10" s="225" t="s">
        <v>84</v>
      </c>
      <c r="K10" s="227" t="s">
        <v>89</v>
      </c>
      <c r="L10" s="228"/>
      <c r="M10" s="210" t="s">
        <v>7</v>
      </c>
    </row>
    <row r="11" spans="2:16" ht="18.75" customHeight="1" x14ac:dyDescent="0.25">
      <c r="B11" s="216"/>
      <c r="C11" s="216" t="s">
        <v>2</v>
      </c>
      <c r="D11" s="218"/>
      <c r="E11" s="220"/>
      <c r="F11" s="28" t="s">
        <v>9</v>
      </c>
      <c r="G11" s="29" t="s">
        <v>10</v>
      </c>
      <c r="H11" s="220"/>
      <c r="I11" s="224"/>
      <c r="J11" s="226"/>
      <c r="K11" s="29" t="s">
        <v>8</v>
      </c>
      <c r="L11" s="29" t="s">
        <v>11</v>
      </c>
      <c r="M11" s="211"/>
      <c r="O11"/>
      <c r="P11"/>
    </row>
    <row r="12" spans="2:16" x14ac:dyDescent="0.25">
      <c r="B12" s="31"/>
      <c r="C12" s="32"/>
      <c r="D12" s="32"/>
      <c r="E12" s="32"/>
      <c r="F12" s="32"/>
      <c r="G12" s="182"/>
      <c r="H12" s="31"/>
      <c r="I12" s="185"/>
      <c r="J12" s="32"/>
      <c r="K12" s="32"/>
      <c r="L12" s="32"/>
      <c r="M12" s="31"/>
      <c r="O12"/>
      <c r="P12"/>
    </row>
    <row r="13" spans="2:16" ht="15" customHeight="1" x14ac:dyDescent="0.25">
      <c r="B13" s="33" t="s">
        <v>12</v>
      </c>
      <c r="C13" s="34" t="s">
        <v>13</v>
      </c>
      <c r="D13" s="35" t="s">
        <v>15</v>
      </c>
      <c r="E13" s="38">
        <v>41619</v>
      </c>
      <c r="F13" s="37">
        <v>5184</v>
      </c>
      <c r="G13" s="183">
        <v>41821</v>
      </c>
      <c r="H13" s="40">
        <v>44742</v>
      </c>
      <c r="I13" s="209" t="s">
        <v>112</v>
      </c>
      <c r="J13" s="41">
        <v>50000000</v>
      </c>
      <c r="K13" s="148">
        <v>49202292.450000003</v>
      </c>
      <c r="L13" s="179">
        <v>0.98404584900000003</v>
      </c>
      <c r="M13" s="115">
        <v>797707.54999999702</v>
      </c>
      <c r="O13"/>
      <c r="P13"/>
    </row>
    <row r="14" spans="2:16" ht="15" customHeight="1" x14ac:dyDescent="0.25">
      <c r="B14" s="43" t="s">
        <v>12</v>
      </c>
      <c r="C14" s="34" t="s">
        <v>13</v>
      </c>
      <c r="D14" s="35" t="s">
        <v>91</v>
      </c>
      <c r="E14" s="38">
        <v>43560</v>
      </c>
      <c r="F14" s="37">
        <v>6492</v>
      </c>
      <c r="G14" s="183">
        <v>43832</v>
      </c>
      <c r="H14" s="40">
        <v>46029</v>
      </c>
      <c r="I14" s="198">
        <v>4.021917808219178</v>
      </c>
      <c r="J14" s="41">
        <v>125000000</v>
      </c>
      <c r="K14" s="148">
        <v>745989</v>
      </c>
      <c r="L14" s="179">
        <v>5.9679119999999997E-3</v>
      </c>
      <c r="M14" s="115">
        <v>124254011</v>
      </c>
      <c r="O14"/>
      <c r="P14"/>
    </row>
    <row r="15" spans="2:16" ht="15" customHeight="1" x14ac:dyDescent="0.25">
      <c r="B15" s="43" t="s">
        <v>12</v>
      </c>
      <c r="C15" s="34" t="s">
        <v>14</v>
      </c>
      <c r="D15" s="44" t="s">
        <v>65</v>
      </c>
      <c r="E15" s="38">
        <v>43224</v>
      </c>
      <c r="F15" s="37">
        <v>6300</v>
      </c>
      <c r="G15" s="183">
        <v>43606</v>
      </c>
      <c r="H15" s="40">
        <v>45437</v>
      </c>
      <c r="I15" s="198">
        <v>2.4</v>
      </c>
      <c r="J15" s="41">
        <v>15000000</v>
      </c>
      <c r="K15" s="148">
        <v>8109498.6900000004</v>
      </c>
      <c r="L15" s="179">
        <v>0.54063324600000007</v>
      </c>
      <c r="M15" s="115">
        <v>6890501.3099999996</v>
      </c>
      <c r="O15"/>
      <c r="P15"/>
    </row>
    <row r="16" spans="2:16" x14ac:dyDescent="0.25">
      <c r="B16" s="43" t="s">
        <v>12</v>
      </c>
      <c r="C16" s="34" t="s">
        <v>16</v>
      </c>
      <c r="D16" s="35" t="s">
        <v>19</v>
      </c>
      <c r="E16" s="40">
        <v>42469</v>
      </c>
      <c r="F16" s="37">
        <v>5961</v>
      </c>
      <c r="G16" s="183">
        <v>43039</v>
      </c>
      <c r="H16" s="40">
        <v>44875</v>
      </c>
      <c r="I16" s="198">
        <v>0.86027397260273974</v>
      </c>
      <c r="J16" s="41">
        <v>20000000</v>
      </c>
      <c r="K16" s="149">
        <v>6162908.3899999997</v>
      </c>
      <c r="L16" s="179">
        <v>0.30814541949999996</v>
      </c>
      <c r="M16" s="115">
        <v>13837091.609999999</v>
      </c>
      <c r="O16"/>
      <c r="P16"/>
    </row>
    <row r="17" spans="2:34" ht="15" customHeight="1" x14ac:dyDescent="0.25">
      <c r="B17" s="43" t="s">
        <v>12</v>
      </c>
      <c r="C17" s="34" t="s">
        <v>17</v>
      </c>
      <c r="D17" s="177" t="s">
        <v>99</v>
      </c>
      <c r="E17" s="38">
        <v>43560</v>
      </c>
      <c r="F17" s="37">
        <v>6693</v>
      </c>
      <c r="G17" s="183">
        <v>44210</v>
      </c>
      <c r="H17" s="40">
        <v>46406</v>
      </c>
      <c r="I17" s="192">
        <v>5.0547945205479454</v>
      </c>
      <c r="J17" s="48">
        <v>25000000</v>
      </c>
      <c r="K17" s="148">
        <v>811083.34</v>
      </c>
      <c r="L17" s="181">
        <v>3.2443333599999999E-2</v>
      </c>
      <c r="M17" s="115">
        <v>24188916.66</v>
      </c>
      <c r="O17"/>
      <c r="P17"/>
    </row>
    <row r="18" spans="2:34" s="51" customFormat="1" ht="15" customHeight="1" x14ac:dyDescent="0.25">
      <c r="B18" s="43" t="s">
        <v>12</v>
      </c>
      <c r="C18" s="34" t="s">
        <v>21</v>
      </c>
      <c r="D18" s="35" t="s">
        <v>66</v>
      </c>
      <c r="E18" s="40">
        <v>41741</v>
      </c>
      <c r="F18" s="37">
        <v>5326</v>
      </c>
      <c r="G18" s="183">
        <v>41943</v>
      </c>
      <c r="H18" s="40">
        <v>44875</v>
      </c>
      <c r="I18" s="192">
        <v>0.86027397260273974</v>
      </c>
      <c r="J18" s="41">
        <v>10000000</v>
      </c>
      <c r="K18" s="148">
        <v>7318101.9800000004</v>
      </c>
      <c r="L18" s="179">
        <v>0.73181019800000002</v>
      </c>
      <c r="M18" s="115">
        <v>2681898.0199999996</v>
      </c>
      <c r="N18" s="156"/>
      <c r="O18"/>
      <c r="P18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</row>
    <row r="19" spans="2:34" ht="15" customHeight="1" x14ac:dyDescent="0.25">
      <c r="B19" s="43" t="s">
        <v>12</v>
      </c>
      <c r="C19" s="34" t="s">
        <v>21</v>
      </c>
      <c r="D19" s="35" t="s">
        <v>101</v>
      </c>
      <c r="E19" s="40">
        <v>42090</v>
      </c>
      <c r="F19" s="37">
        <v>5560</v>
      </c>
      <c r="G19" s="183">
        <v>42411</v>
      </c>
      <c r="H19" s="40">
        <v>44975</v>
      </c>
      <c r="I19" s="192">
        <v>1.1342465753424658</v>
      </c>
      <c r="J19" s="41">
        <v>2000000</v>
      </c>
      <c r="K19" s="148">
        <v>1000003.6200000001</v>
      </c>
      <c r="L19" s="179">
        <v>0.5000018100000001</v>
      </c>
      <c r="M19" s="115">
        <v>999996.37999999989</v>
      </c>
      <c r="O19"/>
      <c r="P19"/>
    </row>
    <row r="20" spans="2:34" ht="15" customHeight="1" x14ac:dyDescent="0.25">
      <c r="B20" s="43" t="s">
        <v>12</v>
      </c>
      <c r="C20" s="34" t="s">
        <v>21</v>
      </c>
      <c r="D20" s="35" t="s">
        <v>67</v>
      </c>
      <c r="E20" s="40">
        <v>42934</v>
      </c>
      <c r="F20" s="37">
        <v>6218</v>
      </c>
      <c r="G20" s="183">
        <v>43423</v>
      </c>
      <c r="H20" s="40">
        <v>45253</v>
      </c>
      <c r="I20" s="192">
        <v>1.8958904109589041</v>
      </c>
      <c r="J20" s="41">
        <v>10000000</v>
      </c>
      <c r="K20" s="148">
        <v>2215681</v>
      </c>
      <c r="L20" s="179">
        <v>0.22156809999999999</v>
      </c>
      <c r="M20" s="115">
        <v>7784319</v>
      </c>
      <c r="O20"/>
      <c r="P20"/>
      <c r="Q20"/>
      <c r="R20"/>
    </row>
    <row r="21" spans="2:34" s="51" customFormat="1" ht="15" customHeight="1" x14ac:dyDescent="0.25">
      <c r="B21" s="142" t="s">
        <v>12</v>
      </c>
      <c r="C21" s="34" t="s">
        <v>22</v>
      </c>
      <c r="D21" s="35" t="s">
        <v>68</v>
      </c>
      <c r="E21" s="40">
        <v>42469</v>
      </c>
      <c r="F21" s="37">
        <v>6091</v>
      </c>
      <c r="G21" s="183">
        <v>43257</v>
      </c>
      <c r="H21" s="40">
        <v>45120</v>
      </c>
      <c r="I21" s="192">
        <v>1.5315068493150685</v>
      </c>
      <c r="J21" s="41">
        <v>30000000</v>
      </c>
      <c r="K21" s="149">
        <v>20000000</v>
      </c>
      <c r="L21" s="180">
        <v>0.66666666666666663</v>
      </c>
      <c r="M21" s="41">
        <v>10000000</v>
      </c>
      <c r="N21" s="156"/>
      <c r="O21" s="156"/>
      <c r="P21" s="156"/>
      <c r="Q21" s="156"/>
      <c r="R21" s="156"/>
    </row>
    <row r="22" spans="2:34" s="189" customFormat="1" ht="15" customHeight="1" x14ac:dyDescent="0.25">
      <c r="B22" s="142" t="s">
        <v>12</v>
      </c>
      <c r="C22" s="34" t="s">
        <v>22</v>
      </c>
      <c r="D22" s="187" t="s">
        <v>69</v>
      </c>
      <c r="E22" s="40">
        <v>42469</v>
      </c>
      <c r="F22" s="37">
        <v>6030</v>
      </c>
      <c r="G22" s="183">
        <v>43185</v>
      </c>
      <c r="H22" s="40">
        <v>45021</v>
      </c>
      <c r="I22" s="192">
        <v>1.2602739726027397</v>
      </c>
      <c r="J22" s="41">
        <v>30000000</v>
      </c>
      <c r="K22" s="149">
        <v>26000000</v>
      </c>
      <c r="L22" s="180">
        <v>0.8666666666666667</v>
      </c>
      <c r="M22" s="41">
        <v>4000000</v>
      </c>
      <c r="N22" s="188"/>
      <c r="O22" s="156"/>
      <c r="P22" s="156"/>
      <c r="Q22" s="156"/>
      <c r="R22" s="156"/>
      <c r="S22" s="156"/>
      <c r="T22" s="188"/>
      <c r="U22" s="188"/>
      <c r="V22" s="188"/>
    </row>
    <row r="23" spans="2:34" s="189" customFormat="1" ht="15" customHeight="1" x14ac:dyDescent="0.25">
      <c r="B23" s="142" t="s">
        <v>12</v>
      </c>
      <c r="C23" s="34" t="s">
        <v>23</v>
      </c>
      <c r="D23" s="187" t="s">
        <v>31</v>
      </c>
      <c r="E23" s="40">
        <v>40845</v>
      </c>
      <c r="F23" s="37">
        <v>4785</v>
      </c>
      <c r="G23" s="183">
        <v>41236</v>
      </c>
      <c r="H23" s="40">
        <v>45073</v>
      </c>
      <c r="I23" s="192">
        <v>1.4027397260273973</v>
      </c>
      <c r="J23" s="41">
        <v>20000000</v>
      </c>
      <c r="K23" s="149">
        <v>18136797.18</v>
      </c>
      <c r="L23" s="180">
        <v>0.90683985899999997</v>
      </c>
      <c r="M23" s="41">
        <v>1863202.8200000003</v>
      </c>
      <c r="N23" s="188"/>
      <c r="O23" s="156"/>
      <c r="P23" s="156"/>
      <c r="Q23" s="156"/>
      <c r="R23" s="156"/>
      <c r="S23" s="156"/>
      <c r="T23" s="188"/>
      <c r="U23" s="188"/>
      <c r="V23" s="188"/>
    </row>
    <row r="24" spans="2:34" s="188" customFormat="1" ht="15" customHeight="1" x14ac:dyDescent="0.25">
      <c r="B24" s="142" t="s">
        <v>12</v>
      </c>
      <c r="C24" s="34" t="s">
        <v>23</v>
      </c>
      <c r="D24" s="187" t="s">
        <v>34</v>
      </c>
      <c r="E24" s="40">
        <v>40460</v>
      </c>
      <c r="F24" s="37">
        <v>5133</v>
      </c>
      <c r="G24" s="183">
        <v>41632</v>
      </c>
      <c r="H24" s="40">
        <v>45287</v>
      </c>
      <c r="I24" s="192">
        <v>2.4416666666666669</v>
      </c>
      <c r="J24" s="41">
        <v>125000000</v>
      </c>
      <c r="K24" s="149">
        <v>63191615.580000013</v>
      </c>
      <c r="L24" s="180">
        <v>0.5055329246400001</v>
      </c>
      <c r="M24" s="41">
        <v>61808384.419999987</v>
      </c>
      <c r="O24" s="156"/>
      <c r="P24" s="156"/>
      <c r="Q24" s="156"/>
      <c r="R24" s="156"/>
      <c r="S24" s="156"/>
    </row>
    <row r="25" spans="2:34" s="188" customFormat="1" ht="15" customHeight="1" x14ac:dyDescent="0.25">
      <c r="B25" s="142" t="s">
        <v>12</v>
      </c>
      <c r="C25" s="34" t="s">
        <v>23</v>
      </c>
      <c r="D25" s="187" t="s">
        <v>35</v>
      </c>
      <c r="E25" s="40">
        <v>41480</v>
      </c>
      <c r="F25" s="37">
        <v>5218</v>
      </c>
      <c r="G25" s="183">
        <v>41894</v>
      </c>
      <c r="H25" s="40">
        <v>45001</v>
      </c>
      <c r="I25" s="192">
        <v>1</v>
      </c>
      <c r="J25" s="149">
        <v>70800000</v>
      </c>
      <c r="K25" s="149">
        <v>60216162.849999994</v>
      </c>
      <c r="L25" s="180">
        <v>0.85051077471751402</v>
      </c>
      <c r="M25" s="41">
        <v>10583837.150000006</v>
      </c>
      <c r="O25" s="156"/>
      <c r="P25" s="156"/>
      <c r="Q25" s="156"/>
      <c r="R25" s="156"/>
      <c r="S25" s="156"/>
    </row>
    <row r="26" spans="2:34" s="188" customFormat="1" ht="15" customHeight="1" x14ac:dyDescent="0.25">
      <c r="B26" s="142" t="s">
        <v>12</v>
      </c>
      <c r="C26" s="34" t="s">
        <v>23</v>
      </c>
      <c r="D26" s="187" t="s">
        <v>37</v>
      </c>
      <c r="E26" s="40">
        <v>42061</v>
      </c>
      <c r="F26" s="37">
        <v>5518</v>
      </c>
      <c r="G26" s="183">
        <v>42332</v>
      </c>
      <c r="H26" s="40">
        <v>44891</v>
      </c>
      <c r="I26" s="192">
        <v>1.3416666666666666</v>
      </c>
      <c r="J26" s="149">
        <v>105000000</v>
      </c>
      <c r="K26" s="149">
        <v>86723176.169999987</v>
      </c>
      <c r="L26" s="180">
        <v>0.82593501114285706</v>
      </c>
      <c r="M26" s="41">
        <v>18276823.830000013</v>
      </c>
      <c r="O26" s="156"/>
      <c r="P26" s="156"/>
      <c r="Q26" s="156"/>
      <c r="R26" s="156"/>
      <c r="S26" s="156"/>
    </row>
    <row r="27" spans="2:34" s="188" customFormat="1" ht="15" customHeight="1" x14ac:dyDescent="0.25">
      <c r="B27" s="142" t="s">
        <v>12</v>
      </c>
      <c r="C27" s="34" t="s">
        <v>23</v>
      </c>
      <c r="D27" s="187" t="s">
        <v>38</v>
      </c>
      <c r="E27" s="40">
        <v>42090</v>
      </c>
      <c r="F27" s="37">
        <v>5519</v>
      </c>
      <c r="G27" s="183">
        <v>42333</v>
      </c>
      <c r="H27" s="40">
        <v>44895</v>
      </c>
      <c r="I27" s="192">
        <v>1.3527777777777779</v>
      </c>
      <c r="J27" s="149">
        <v>100000000</v>
      </c>
      <c r="K27" s="149">
        <v>95417734.039999992</v>
      </c>
      <c r="L27" s="180">
        <v>0.95417734039999991</v>
      </c>
      <c r="M27" s="41">
        <v>4582265.9600000009</v>
      </c>
      <c r="O27" s="156"/>
      <c r="P27" s="156"/>
      <c r="Q27" s="156"/>
      <c r="R27" s="156"/>
      <c r="S27" s="156"/>
    </row>
    <row r="28" spans="2:34" s="188" customFormat="1" ht="15" customHeight="1" x14ac:dyDescent="0.25">
      <c r="B28" s="142" t="s">
        <v>12</v>
      </c>
      <c r="C28" s="34" t="s">
        <v>23</v>
      </c>
      <c r="D28" s="187" t="s">
        <v>70</v>
      </c>
      <c r="E28" s="40">
        <v>42050</v>
      </c>
      <c r="F28" s="37">
        <v>5614</v>
      </c>
      <c r="G28" s="183">
        <v>42537</v>
      </c>
      <c r="H28" s="40">
        <v>44919</v>
      </c>
      <c r="I28" s="192">
        <v>1.4194444444444445</v>
      </c>
      <c r="J28" s="149">
        <v>110000000</v>
      </c>
      <c r="K28" s="149">
        <v>95911511.699999988</v>
      </c>
      <c r="L28" s="180">
        <v>0.87192283363636358</v>
      </c>
      <c r="M28" s="41">
        <v>14088488.300000004</v>
      </c>
      <c r="N28" s="203"/>
      <c r="O28" s="156"/>
      <c r="P28" s="156"/>
      <c r="Q28" s="156"/>
      <c r="R28" s="156"/>
      <c r="S28" s="156"/>
    </row>
    <row r="29" spans="2:34" s="188" customFormat="1" ht="15" customHeight="1" x14ac:dyDescent="0.25">
      <c r="B29" s="142" t="s">
        <v>12</v>
      </c>
      <c r="C29" s="34" t="s">
        <v>23</v>
      </c>
      <c r="D29" s="187" t="s">
        <v>71</v>
      </c>
      <c r="E29" s="40">
        <v>42557</v>
      </c>
      <c r="F29" s="37">
        <v>6022</v>
      </c>
      <c r="G29" s="183">
        <v>43105</v>
      </c>
      <c r="H29" s="40">
        <v>44943</v>
      </c>
      <c r="I29" s="192">
        <v>1.4861111111111112</v>
      </c>
      <c r="J29" s="149">
        <v>62000000</v>
      </c>
      <c r="K29" s="149">
        <v>30515188.700000003</v>
      </c>
      <c r="L29" s="180">
        <v>0.49218046290322587</v>
      </c>
      <c r="M29" s="41">
        <v>31484811.299999997</v>
      </c>
      <c r="O29" s="156"/>
      <c r="P29" s="156"/>
      <c r="Q29" s="156"/>
      <c r="R29" s="156"/>
      <c r="S29" s="156"/>
    </row>
    <row r="30" spans="2:34" s="188" customFormat="1" ht="15" customHeight="1" x14ac:dyDescent="0.25">
      <c r="B30" s="142" t="s">
        <v>12</v>
      </c>
      <c r="C30" s="34" t="s">
        <v>23</v>
      </c>
      <c r="D30" s="187" t="s">
        <v>41</v>
      </c>
      <c r="E30" s="40">
        <v>43224</v>
      </c>
      <c r="F30" s="37">
        <v>6151</v>
      </c>
      <c r="G30" s="183">
        <v>43361</v>
      </c>
      <c r="H30" s="40">
        <v>45920</v>
      </c>
      <c r="I30" s="192">
        <v>4.2</v>
      </c>
      <c r="J30" s="149">
        <v>160000000</v>
      </c>
      <c r="K30" s="149">
        <v>119364285.61</v>
      </c>
      <c r="L30" s="180">
        <v>0.74602678506249998</v>
      </c>
      <c r="M30" s="41">
        <v>40635714.390000001</v>
      </c>
      <c r="O30" s="156"/>
      <c r="P30" s="156"/>
      <c r="Q30" s="156"/>
      <c r="R30" s="156"/>
      <c r="S30" s="156"/>
    </row>
    <row r="31" spans="2:34" s="188" customFormat="1" ht="15" customHeight="1" x14ac:dyDescent="0.25">
      <c r="B31" s="142" t="s">
        <v>12</v>
      </c>
      <c r="C31" s="34" t="s">
        <v>23</v>
      </c>
      <c r="D31" s="190" t="s">
        <v>72</v>
      </c>
      <c r="E31" s="40">
        <v>42924</v>
      </c>
      <c r="F31" s="37">
        <v>6236</v>
      </c>
      <c r="G31" s="183">
        <v>43427</v>
      </c>
      <c r="H31" s="40">
        <v>45991</v>
      </c>
      <c r="I31" s="192">
        <v>4.3972222222222221</v>
      </c>
      <c r="J31" s="149">
        <v>90000000</v>
      </c>
      <c r="K31" s="149">
        <v>23105269.07</v>
      </c>
      <c r="L31" s="180">
        <v>0.25672521188888892</v>
      </c>
      <c r="M31" s="41">
        <v>66894730.93</v>
      </c>
      <c r="O31" s="156"/>
      <c r="P31" s="156"/>
      <c r="Q31" s="156"/>
      <c r="R31" s="156"/>
      <c r="S31" s="156"/>
    </row>
    <row r="32" spans="2:34" s="188" customFormat="1" ht="15" customHeight="1" x14ac:dyDescent="0.25">
      <c r="B32" s="142" t="s">
        <v>12</v>
      </c>
      <c r="C32" s="34" t="s">
        <v>23</v>
      </c>
      <c r="D32" s="187" t="s">
        <v>73</v>
      </c>
      <c r="E32" s="40">
        <v>39542</v>
      </c>
      <c r="F32" s="37">
        <v>3714</v>
      </c>
      <c r="G32" s="183">
        <v>39931</v>
      </c>
      <c r="H32" s="40">
        <v>45104</v>
      </c>
      <c r="I32" s="192">
        <v>1.4876712328767123</v>
      </c>
      <c r="J32" s="149">
        <v>18000000</v>
      </c>
      <c r="K32" s="149">
        <v>14979385.57</v>
      </c>
      <c r="L32" s="180">
        <v>0.83218808722222226</v>
      </c>
      <c r="M32" s="41">
        <v>3020614.4300000006</v>
      </c>
      <c r="O32" s="156"/>
      <c r="P32" s="156"/>
      <c r="Q32" s="156"/>
      <c r="R32" s="156"/>
      <c r="S32" s="156"/>
    </row>
    <row r="33" spans="2:22" s="188" customFormat="1" ht="15" customHeight="1" x14ac:dyDescent="0.25">
      <c r="B33" s="142" t="s">
        <v>12</v>
      </c>
      <c r="C33" s="34" t="s">
        <v>23</v>
      </c>
      <c r="D33" s="187" t="s">
        <v>90</v>
      </c>
      <c r="E33" s="40">
        <v>43560</v>
      </c>
      <c r="F33" s="37">
        <v>6424</v>
      </c>
      <c r="G33" s="183">
        <v>43786</v>
      </c>
      <c r="H33" s="40">
        <v>45974</v>
      </c>
      <c r="I33" s="192">
        <v>4.0383561643835613</v>
      </c>
      <c r="J33" s="149">
        <v>100000000</v>
      </c>
      <c r="K33" s="149">
        <v>1950854.96</v>
      </c>
      <c r="L33" s="180">
        <v>1.9508549600000001E-2</v>
      </c>
      <c r="M33" s="41">
        <v>98049145.040000007</v>
      </c>
      <c r="O33" s="156"/>
      <c r="P33" s="156"/>
    </row>
    <row r="34" spans="2:22" s="188" customFormat="1" ht="15" customHeight="1" x14ac:dyDescent="0.25">
      <c r="B34" s="142" t="s">
        <v>12</v>
      </c>
      <c r="C34" s="34" t="s">
        <v>25</v>
      </c>
      <c r="D34" s="187" t="s">
        <v>74</v>
      </c>
      <c r="E34" s="40">
        <v>42469</v>
      </c>
      <c r="F34" s="37">
        <v>5880</v>
      </c>
      <c r="G34" s="183">
        <v>42999</v>
      </c>
      <c r="H34" s="40">
        <v>44830</v>
      </c>
      <c r="I34" s="192">
        <v>0.90410958904109584</v>
      </c>
      <c r="J34" s="149">
        <v>10000000</v>
      </c>
      <c r="K34" s="149">
        <v>3186715</v>
      </c>
      <c r="L34" s="180">
        <v>0.3186715</v>
      </c>
      <c r="M34" s="41">
        <v>6813285</v>
      </c>
      <c r="O34" s="156"/>
      <c r="P34" s="156"/>
    </row>
    <row r="35" spans="2:22" s="156" customFormat="1" ht="15" customHeight="1" x14ac:dyDescent="0.25">
      <c r="B35" s="43" t="s">
        <v>12</v>
      </c>
      <c r="C35" s="34" t="s">
        <v>26</v>
      </c>
      <c r="D35" s="35" t="s">
        <v>75</v>
      </c>
      <c r="E35" s="40">
        <v>42061</v>
      </c>
      <c r="F35" s="37">
        <v>5996</v>
      </c>
      <c r="G35" s="183">
        <v>43087</v>
      </c>
      <c r="H35" s="73">
        <v>44731</v>
      </c>
      <c r="I35" s="192" t="s">
        <v>112</v>
      </c>
      <c r="J35" s="48">
        <v>20000000</v>
      </c>
      <c r="K35" s="149">
        <v>2139737.39</v>
      </c>
      <c r="L35" s="179">
        <v>0.10698686950000001</v>
      </c>
      <c r="M35" s="115">
        <v>17860262.609999999</v>
      </c>
      <c r="O35"/>
      <c r="P35"/>
    </row>
    <row r="36" spans="2:22" s="156" customFormat="1" ht="15" customHeight="1" x14ac:dyDescent="0.25">
      <c r="B36" s="43" t="s">
        <v>12</v>
      </c>
      <c r="C36" s="34" t="s">
        <v>100</v>
      </c>
      <c r="D36" s="35" t="s">
        <v>94</v>
      </c>
      <c r="E36" s="38">
        <v>43413</v>
      </c>
      <c r="F36" s="49">
        <v>6521</v>
      </c>
      <c r="G36" s="184">
        <v>43916</v>
      </c>
      <c r="H36" s="73">
        <v>45743</v>
      </c>
      <c r="I36" s="192">
        <v>3.2383561643835614</v>
      </c>
      <c r="J36" s="48">
        <v>15000000</v>
      </c>
      <c r="K36" s="148">
        <v>2509759.83</v>
      </c>
      <c r="L36" s="179">
        <v>0.16731732200000002</v>
      </c>
      <c r="M36" s="115">
        <v>12490240.17</v>
      </c>
      <c r="O36"/>
      <c r="P36"/>
    </row>
    <row r="37" spans="2:22" customFormat="1" ht="15" customHeight="1" x14ac:dyDescent="0.25">
      <c r="B37" s="43" t="s">
        <v>12</v>
      </c>
      <c r="C37" s="34" t="s">
        <v>29</v>
      </c>
      <c r="D37" s="35" t="s">
        <v>42</v>
      </c>
      <c r="E37" s="38">
        <v>42934</v>
      </c>
      <c r="F37" s="49">
        <v>6144</v>
      </c>
      <c r="G37" s="184">
        <v>43335</v>
      </c>
      <c r="H37" s="73">
        <v>45167</v>
      </c>
      <c r="I37" s="192">
        <v>1.6602739726027398</v>
      </c>
      <c r="J37" s="48">
        <v>40000000</v>
      </c>
      <c r="K37" s="148">
        <v>15507677.439999999</v>
      </c>
      <c r="L37" s="179">
        <v>0.38769193599999996</v>
      </c>
      <c r="M37" s="115">
        <v>24492322.560000002</v>
      </c>
    </row>
    <row r="38" spans="2:22" ht="15" customHeight="1" x14ac:dyDescent="0.25">
      <c r="B38" s="43" t="s">
        <v>12</v>
      </c>
      <c r="C38" s="34" t="s">
        <v>30</v>
      </c>
      <c r="D38" s="35" t="s">
        <v>76</v>
      </c>
      <c r="E38" s="38">
        <v>43440</v>
      </c>
      <c r="F38" s="49">
        <v>6298</v>
      </c>
      <c r="G38" s="184">
        <v>43591</v>
      </c>
      <c r="H38" s="73">
        <v>45785</v>
      </c>
      <c r="I38" s="192">
        <v>3.3534246575342466</v>
      </c>
      <c r="J38" s="48">
        <v>130000000</v>
      </c>
      <c r="K38" s="148">
        <v>8473001.870000001</v>
      </c>
      <c r="L38" s="179">
        <v>6.5176937461538464E-2</v>
      </c>
      <c r="M38" s="115">
        <v>121526998.13</v>
      </c>
      <c r="O38"/>
      <c r="P38"/>
      <c r="Q38"/>
      <c r="R38"/>
      <c r="S38"/>
      <c r="T38"/>
      <c r="U38"/>
      <c r="V38"/>
    </row>
    <row r="39" spans="2:22" ht="15" customHeight="1" x14ac:dyDescent="0.25">
      <c r="B39" s="43" t="s">
        <v>12</v>
      </c>
      <c r="C39" s="34" t="s">
        <v>32</v>
      </c>
      <c r="D39" s="35" t="s">
        <v>43</v>
      </c>
      <c r="E39" s="38">
        <v>42310</v>
      </c>
      <c r="F39" s="49">
        <v>5665</v>
      </c>
      <c r="G39" s="184">
        <v>42657</v>
      </c>
      <c r="H39" s="73">
        <v>44854</v>
      </c>
      <c r="I39" s="192">
        <v>0.80273972602739729</v>
      </c>
      <c r="J39" s="48">
        <v>30000000</v>
      </c>
      <c r="K39" s="148">
        <v>13201113.290000001</v>
      </c>
      <c r="L39" s="179">
        <v>0.4400371096666667</v>
      </c>
      <c r="M39" s="115">
        <v>16798886.710000001</v>
      </c>
      <c r="O39"/>
      <c r="P39"/>
      <c r="Q39"/>
      <c r="R39"/>
      <c r="S39"/>
      <c r="T39"/>
      <c r="U39"/>
      <c r="V39"/>
    </row>
    <row r="40" spans="2:22" ht="15" customHeight="1" x14ac:dyDescent="0.25">
      <c r="B40" s="43" t="s">
        <v>12</v>
      </c>
      <c r="C40" s="34" t="s">
        <v>23</v>
      </c>
      <c r="D40" s="35" t="s">
        <v>98</v>
      </c>
      <c r="E40" s="38">
        <v>43962</v>
      </c>
      <c r="F40" s="49">
        <v>6683</v>
      </c>
      <c r="G40" s="184">
        <v>44188</v>
      </c>
      <c r="H40" s="73">
        <v>46745</v>
      </c>
      <c r="I40" s="192">
        <v>5.9835616438356167</v>
      </c>
      <c r="J40" s="48">
        <v>235000000</v>
      </c>
      <c r="K40" s="148">
        <v>32668289.43</v>
      </c>
      <c r="L40" s="181">
        <v>0.13901399757446808</v>
      </c>
      <c r="M40" s="115">
        <v>202331710.56999999</v>
      </c>
      <c r="O40"/>
      <c r="P40"/>
      <c r="Q40"/>
      <c r="R40"/>
      <c r="S40"/>
      <c r="T40"/>
      <c r="U40"/>
      <c r="V40"/>
    </row>
    <row r="41" spans="2:22" ht="15" customHeight="1" x14ac:dyDescent="0.25">
      <c r="B41" s="43"/>
      <c r="C41" s="34" t="s">
        <v>106</v>
      </c>
      <c r="D41" s="35" t="s">
        <v>107</v>
      </c>
      <c r="E41" s="204">
        <v>44427</v>
      </c>
      <c r="F41" s="205">
        <v>6880</v>
      </c>
      <c r="G41" s="206">
        <v>44550</v>
      </c>
      <c r="H41" s="207">
        <v>46211</v>
      </c>
      <c r="I41" s="208">
        <v>4.5205479452054798</v>
      </c>
      <c r="J41" s="48">
        <v>43000000</v>
      </c>
      <c r="K41" s="148">
        <v>0</v>
      </c>
      <c r="L41" s="181">
        <v>0</v>
      </c>
      <c r="M41" s="115">
        <v>43000000</v>
      </c>
      <c r="O41"/>
      <c r="P41"/>
      <c r="Q41"/>
      <c r="R41"/>
      <c r="S41"/>
      <c r="T41"/>
      <c r="U41"/>
      <c r="V41"/>
    </row>
    <row r="42" spans="2:22" ht="15" customHeight="1" x14ac:dyDescent="0.25">
      <c r="B42" s="54"/>
      <c r="C42" s="54"/>
      <c r="D42" s="55" t="s">
        <v>44</v>
      </c>
      <c r="E42" s="56"/>
      <c r="F42" s="56"/>
      <c r="G42" s="56"/>
      <c r="H42" s="56"/>
      <c r="I42" s="3"/>
      <c r="J42" s="57">
        <f>SUM(J12:J41)</f>
        <v>1800800000</v>
      </c>
      <c r="K42" s="57">
        <f>SUM(K12:K41)</f>
        <v>808763834.15000021</v>
      </c>
      <c r="L42" s="4">
        <f>+K42/J42</f>
        <v>0.44911363513438485</v>
      </c>
      <c r="M42" s="57">
        <f>SUM(M13:M41)</f>
        <v>992036165.85000014</v>
      </c>
      <c r="O42"/>
      <c r="P42"/>
      <c r="Q42"/>
      <c r="R42"/>
      <c r="S42"/>
      <c r="T42"/>
      <c r="U42"/>
      <c r="V42"/>
    </row>
    <row r="43" spans="2:22" ht="15" customHeight="1" x14ac:dyDescent="0.25">
      <c r="B43" s="58"/>
      <c r="C43" s="39"/>
      <c r="D43" s="59"/>
      <c r="E43" s="59"/>
      <c r="F43" s="59"/>
      <c r="G43" s="59"/>
      <c r="H43" s="59"/>
      <c r="I43" s="5"/>
      <c r="J43" s="60"/>
      <c r="K43" s="59"/>
      <c r="L43" s="59"/>
      <c r="M43" s="61"/>
      <c r="N43" s="23"/>
      <c r="O43"/>
      <c r="P43"/>
      <c r="R43"/>
    </row>
    <row r="44" spans="2:22" ht="15" customHeight="1" x14ac:dyDescent="0.25">
      <c r="B44" s="62" t="s">
        <v>18</v>
      </c>
      <c r="C44" s="163" t="s">
        <v>14</v>
      </c>
      <c r="D44" s="164" t="s">
        <v>95</v>
      </c>
      <c r="E44" s="165">
        <v>43935</v>
      </c>
      <c r="F44" s="166">
        <v>6524</v>
      </c>
      <c r="G44" s="165">
        <v>43916</v>
      </c>
      <c r="H44" s="165">
        <v>46203</v>
      </c>
      <c r="I44" s="193">
        <v>4</v>
      </c>
      <c r="J44" s="167">
        <v>100000000</v>
      </c>
      <c r="K44" s="167">
        <v>32780600.219999999</v>
      </c>
      <c r="L44" s="168">
        <v>0.3278060022</v>
      </c>
      <c r="M44" s="169">
        <v>67219399.780000001</v>
      </c>
      <c r="O44"/>
      <c r="P44"/>
      <c r="Q44"/>
    </row>
    <row r="45" spans="2:22" ht="15" customHeight="1" x14ac:dyDescent="0.25">
      <c r="B45" s="70" t="s">
        <v>18</v>
      </c>
      <c r="C45" s="63" t="s">
        <v>27</v>
      </c>
      <c r="D45" s="64" t="s">
        <v>96</v>
      </c>
      <c r="E45" s="65">
        <v>43619</v>
      </c>
      <c r="F45" s="66">
        <v>6523</v>
      </c>
      <c r="G45" s="65">
        <v>43916</v>
      </c>
      <c r="H45" s="173">
        <v>45657</v>
      </c>
      <c r="I45" s="193">
        <v>3.4694444444444446</v>
      </c>
      <c r="J45" s="67">
        <v>115000000</v>
      </c>
      <c r="K45" s="67">
        <v>31861232.640000001</v>
      </c>
      <c r="L45" s="68">
        <v>0.27705419686956523</v>
      </c>
      <c r="M45" s="69">
        <v>83138767.359999999</v>
      </c>
      <c r="O45"/>
      <c r="P45"/>
      <c r="Q45"/>
      <c r="R45" s="30"/>
    </row>
    <row r="46" spans="2:22" ht="15" customHeight="1" x14ac:dyDescent="0.25">
      <c r="B46" s="70" t="s">
        <v>18</v>
      </c>
      <c r="C46" s="163" t="s">
        <v>27</v>
      </c>
      <c r="D46" s="164" t="s">
        <v>97</v>
      </c>
      <c r="E46" s="165">
        <v>43928</v>
      </c>
      <c r="F46" s="166">
        <v>6524</v>
      </c>
      <c r="G46" s="165">
        <v>43916</v>
      </c>
      <c r="H46" s="165">
        <v>44680</v>
      </c>
      <c r="I46" s="193" t="s">
        <v>113</v>
      </c>
      <c r="J46" s="170">
        <v>20000000</v>
      </c>
      <c r="K46" s="170">
        <v>11950000</v>
      </c>
      <c r="L46" s="171">
        <v>0.59750000000000003</v>
      </c>
      <c r="M46" s="172">
        <v>8050000</v>
      </c>
      <c r="O46"/>
      <c r="P46"/>
    </row>
    <row r="47" spans="2:22" s="162" customFormat="1" ht="15" customHeight="1" x14ac:dyDescent="0.25">
      <c r="B47" s="70" t="s">
        <v>18</v>
      </c>
      <c r="C47" s="63" t="s">
        <v>23</v>
      </c>
      <c r="D47" s="64" t="s">
        <v>45</v>
      </c>
      <c r="E47" s="65">
        <v>42626</v>
      </c>
      <c r="F47" s="66">
        <v>6025</v>
      </c>
      <c r="G47" s="65">
        <v>43105</v>
      </c>
      <c r="H47" s="65">
        <v>45473</v>
      </c>
      <c r="I47" s="193">
        <v>2</v>
      </c>
      <c r="J47" s="67">
        <v>100000000</v>
      </c>
      <c r="K47" s="67">
        <v>27992539.300000001</v>
      </c>
      <c r="L47" s="68">
        <v>0.27992539300000002</v>
      </c>
      <c r="M47" s="69">
        <v>72007460.700000003</v>
      </c>
      <c r="N47"/>
      <c r="O47"/>
      <c r="P47"/>
      <c r="Q47" s="30"/>
    </row>
    <row r="48" spans="2:22" s="162" customFormat="1" ht="15" customHeight="1" x14ac:dyDescent="0.25">
      <c r="B48" s="71"/>
      <c r="C48" s="54"/>
      <c r="D48" s="55" t="s">
        <v>46</v>
      </c>
      <c r="E48" s="56"/>
      <c r="F48" s="56"/>
      <c r="G48" s="56"/>
      <c r="H48" s="56"/>
      <c r="I48" s="3"/>
      <c r="J48" s="57">
        <f>SUM(J44:J47)</f>
        <v>335000000</v>
      </c>
      <c r="K48" s="57">
        <f>SUM(K44:K47)</f>
        <v>104584372.16</v>
      </c>
      <c r="L48" s="6">
        <f>+K48/J48</f>
        <v>0.3121921557014925</v>
      </c>
      <c r="M48" s="57">
        <f>SUM(M44:M47)</f>
        <v>230415627.83999997</v>
      </c>
      <c r="N48" s="161"/>
      <c r="O48"/>
      <c r="P48"/>
    </row>
    <row r="49" spans="2:36" s="162" customFormat="1" ht="15" customHeight="1" x14ac:dyDescent="0.25">
      <c r="B49" s="58"/>
      <c r="C49" s="39"/>
      <c r="D49" s="59"/>
      <c r="E49" s="59"/>
      <c r="F49" s="59"/>
      <c r="G49" s="59"/>
      <c r="H49" s="59"/>
      <c r="I49" s="5"/>
      <c r="J49" s="59"/>
      <c r="K49" s="59"/>
      <c r="L49" s="59"/>
      <c r="M49" s="61"/>
      <c r="N49" s="161"/>
      <c r="O49"/>
      <c r="P49"/>
    </row>
    <row r="50" spans="2:36" s="162" customFormat="1" ht="15" customHeight="1" x14ac:dyDescent="0.25">
      <c r="B50" s="62" t="s">
        <v>24</v>
      </c>
      <c r="C50" s="34" t="s">
        <v>13</v>
      </c>
      <c r="D50" s="72" t="s">
        <v>47</v>
      </c>
      <c r="E50" s="73">
        <v>41619</v>
      </c>
      <c r="F50" s="50">
        <v>5184</v>
      </c>
      <c r="G50" s="73">
        <v>41821</v>
      </c>
      <c r="H50" s="73">
        <v>44773</v>
      </c>
      <c r="I50" s="194">
        <v>0.58082191780821912</v>
      </c>
      <c r="J50" s="48">
        <v>50000000</v>
      </c>
      <c r="K50" s="48">
        <v>48936792.359999999</v>
      </c>
      <c r="L50" s="74">
        <v>0.97873584719999995</v>
      </c>
      <c r="M50" s="42">
        <v>1063207.6400000006</v>
      </c>
      <c r="N50"/>
      <c r="O50"/>
      <c r="P50"/>
      <c r="Q50" s="23"/>
    </row>
    <row r="51" spans="2:36" ht="15" customHeight="1" x14ac:dyDescent="0.25">
      <c r="B51" s="43" t="s">
        <v>24</v>
      </c>
      <c r="C51" s="34" t="s">
        <v>13</v>
      </c>
      <c r="D51" s="72" t="s">
        <v>102</v>
      </c>
      <c r="E51" s="73">
        <v>42755</v>
      </c>
      <c r="F51" s="50">
        <v>6023</v>
      </c>
      <c r="G51" s="73">
        <v>43105</v>
      </c>
      <c r="H51" s="73">
        <v>45123</v>
      </c>
      <c r="I51" s="194">
        <v>1.5397260273972602</v>
      </c>
      <c r="J51" s="48">
        <v>150000000</v>
      </c>
      <c r="K51" s="48">
        <v>112001129.81</v>
      </c>
      <c r="L51" s="74">
        <v>0.74667419873333329</v>
      </c>
      <c r="M51" s="42">
        <v>37998870.189999998</v>
      </c>
      <c r="N51" s="161"/>
      <c r="O51"/>
      <c r="P51"/>
      <c r="Q51" s="162"/>
    </row>
    <row r="52" spans="2:36" ht="15" customHeight="1" x14ac:dyDescent="0.25">
      <c r="B52" s="43" t="s">
        <v>24</v>
      </c>
      <c r="C52" s="34" t="s">
        <v>13</v>
      </c>
      <c r="D52" s="72" t="s">
        <v>103</v>
      </c>
      <c r="E52" s="73">
        <v>43095</v>
      </c>
      <c r="F52" s="45">
        <v>6143</v>
      </c>
      <c r="G52" s="73">
        <v>43319</v>
      </c>
      <c r="H52" s="73">
        <v>45455</v>
      </c>
      <c r="I52" s="194">
        <v>2.4493150684931506</v>
      </c>
      <c r="J52" s="48">
        <v>150000000</v>
      </c>
      <c r="K52" s="48">
        <v>63958579.030000001</v>
      </c>
      <c r="L52" s="74">
        <v>0.42639052686666667</v>
      </c>
      <c r="M52" s="42">
        <v>86041420.969999999</v>
      </c>
      <c r="N52" s="161"/>
      <c r="O52"/>
      <c r="P52"/>
      <c r="Q52" s="162"/>
    </row>
    <row r="53" spans="2:36" ht="15" customHeight="1" x14ac:dyDescent="0.25">
      <c r="B53" s="43" t="s">
        <v>24</v>
      </c>
      <c r="C53" s="34" t="s">
        <v>13</v>
      </c>
      <c r="D53" s="72" t="s">
        <v>88</v>
      </c>
      <c r="E53" s="73">
        <v>43404</v>
      </c>
      <c r="F53" s="45">
        <v>6347</v>
      </c>
      <c r="G53" s="73">
        <v>43665</v>
      </c>
      <c r="H53" s="73">
        <v>45131</v>
      </c>
      <c r="I53" s="194">
        <v>1.5616438356164384</v>
      </c>
      <c r="J53" s="48">
        <v>170000000</v>
      </c>
      <c r="K53" s="48">
        <v>90495758.609999999</v>
      </c>
      <c r="L53" s="74">
        <v>0.53232799182352941</v>
      </c>
      <c r="M53" s="42">
        <v>79504241.390000001</v>
      </c>
      <c r="O53"/>
      <c r="P53"/>
      <c r="R53" s="30"/>
    </row>
    <row r="54" spans="2:36" ht="15" customHeight="1" x14ac:dyDescent="0.25">
      <c r="B54" s="43" t="s">
        <v>24</v>
      </c>
      <c r="C54" s="34" t="s">
        <v>13</v>
      </c>
      <c r="D54" s="72" t="s">
        <v>108</v>
      </c>
      <c r="E54" s="73">
        <v>44144</v>
      </c>
      <c r="F54" s="45">
        <v>6876</v>
      </c>
      <c r="G54" s="73">
        <v>44546</v>
      </c>
      <c r="H54" s="73">
        <v>46372</v>
      </c>
      <c r="I54" s="194">
        <v>4.9616438356164387</v>
      </c>
      <c r="J54" s="48">
        <v>250000000</v>
      </c>
      <c r="K54" s="48">
        <v>0</v>
      </c>
      <c r="L54" s="74">
        <v>0</v>
      </c>
      <c r="M54" s="42">
        <v>250000000</v>
      </c>
      <c r="O54"/>
      <c r="P54"/>
    </row>
    <row r="55" spans="2:36" ht="15" customHeight="1" x14ac:dyDescent="0.25">
      <c r="B55" s="43"/>
      <c r="C55" s="34" t="s">
        <v>23</v>
      </c>
      <c r="D55" s="72" t="s">
        <v>78</v>
      </c>
      <c r="E55" s="73">
        <v>42965</v>
      </c>
      <c r="F55" s="45">
        <v>6237</v>
      </c>
      <c r="G55" s="73">
        <v>43437</v>
      </c>
      <c r="H55" s="73">
        <v>44900</v>
      </c>
      <c r="I55" s="194">
        <v>0.92876712328767119</v>
      </c>
      <c r="J55" s="48">
        <v>100000000</v>
      </c>
      <c r="K55" s="48">
        <v>42746337.090000004</v>
      </c>
      <c r="L55" s="74">
        <v>0.42746337090000003</v>
      </c>
      <c r="M55" s="42">
        <v>57253662.909999996</v>
      </c>
      <c r="O55"/>
      <c r="P55"/>
    </row>
    <row r="56" spans="2:36" ht="15" customHeight="1" x14ac:dyDescent="0.25">
      <c r="B56" s="43" t="s">
        <v>24</v>
      </c>
      <c r="C56" s="34" t="s">
        <v>23</v>
      </c>
      <c r="D56" s="34" t="s">
        <v>79</v>
      </c>
      <c r="E56" s="73">
        <v>42965</v>
      </c>
      <c r="F56" s="45">
        <v>6235</v>
      </c>
      <c r="G56" s="73">
        <v>43427</v>
      </c>
      <c r="H56" s="73">
        <v>46146</v>
      </c>
      <c r="I56" s="194">
        <v>4.3424657534246576</v>
      </c>
      <c r="J56" s="48">
        <v>100000000</v>
      </c>
      <c r="K56" s="48">
        <v>37535933</v>
      </c>
      <c r="L56" s="74">
        <v>0.37535932999999999</v>
      </c>
      <c r="M56" s="42">
        <v>62464067</v>
      </c>
      <c r="O56"/>
      <c r="P56"/>
      <c r="Q56" s="30"/>
    </row>
    <row r="57" spans="2:36" ht="15" customHeight="1" x14ac:dyDescent="0.25">
      <c r="B57" s="43" t="s">
        <v>24</v>
      </c>
      <c r="C57" s="34" t="s">
        <v>23</v>
      </c>
      <c r="D57" s="72" t="s">
        <v>48</v>
      </c>
      <c r="E57" s="73">
        <v>41733</v>
      </c>
      <c r="F57" s="50">
        <v>5301</v>
      </c>
      <c r="G57" s="73">
        <v>41941</v>
      </c>
      <c r="H57" s="73">
        <v>45838</v>
      </c>
      <c r="I57" s="194">
        <v>3.4986301369863013</v>
      </c>
      <c r="J57" s="48">
        <v>222076000</v>
      </c>
      <c r="K57" s="48">
        <v>187735851.74000001</v>
      </c>
      <c r="L57" s="74">
        <v>0.84536758470073314</v>
      </c>
      <c r="M57" s="42">
        <v>34340148.25999999</v>
      </c>
      <c r="O57"/>
      <c r="P57"/>
    </row>
    <row r="58" spans="2:36" ht="15" customHeight="1" x14ac:dyDescent="0.25">
      <c r="B58" s="43" t="s">
        <v>24</v>
      </c>
      <c r="C58" s="34" t="s">
        <v>23</v>
      </c>
      <c r="D58" s="72" t="s">
        <v>104</v>
      </c>
      <c r="E58" s="73">
        <v>41733</v>
      </c>
      <c r="F58" s="50">
        <v>5300</v>
      </c>
      <c r="G58" s="73">
        <v>41932</v>
      </c>
      <c r="H58" s="75">
        <v>44764</v>
      </c>
      <c r="I58" s="194">
        <v>0.55616438356164388</v>
      </c>
      <c r="J58" s="76">
        <v>50000000</v>
      </c>
      <c r="K58" s="76">
        <v>44077842.899999999</v>
      </c>
      <c r="L58" s="77">
        <v>0.88155685799999994</v>
      </c>
      <c r="M58" s="42">
        <v>5922157.1000000015</v>
      </c>
      <c r="O58"/>
      <c r="P58"/>
    </row>
    <row r="59" spans="2:36" s="51" customFormat="1" ht="15" customHeight="1" x14ac:dyDescent="0.25">
      <c r="B59" s="142" t="s">
        <v>24</v>
      </c>
      <c r="C59" s="34" t="s">
        <v>23</v>
      </c>
      <c r="D59" s="72" t="s">
        <v>41</v>
      </c>
      <c r="E59" s="73">
        <v>43224</v>
      </c>
      <c r="F59" s="50">
        <v>6151</v>
      </c>
      <c r="G59" s="73">
        <v>43361</v>
      </c>
      <c r="H59" s="73">
        <v>45920</v>
      </c>
      <c r="I59" s="194">
        <v>3.7232876712328768</v>
      </c>
      <c r="J59" s="48">
        <v>400000000</v>
      </c>
      <c r="K59" s="48">
        <v>171733855.05000001</v>
      </c>
      <c r="L59" s="74">
        <v>0.42933463762500002</v>
      </c>
      <c r="M59" s="174">
        <v>228266144.94999999</v>
      </c>
      <c r="N59"/>
      <c r="O59"/>
      <c r="P59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</row>
    <row r="60" spans="2:36" ht="15" customHeight="1" x14ac:dyDescent="0.25">
      <c r="B60" s="43" t="s">
        <v>24</v>
      </c>
      <c r="C60" s="34" t="s">
        <v>23</v>
      </c>
      <c r="D60" s="72" t="s">
        <v>80</v>
      </c>
      <c r="E60" s="75">
        <v>42641</v>
      </c>
      <c r="F60" s="36">
        <v>6024</v>
      </c>
      <c r="G60" s="75">
        <v>43104</v>
      </c>
      <c r="H60" s="75">
        <v>45661</v>
      </c>
      <c r="I60" s="194">
        <v>3.0136986301369864</v>
      </c>
      <c r="J60" s="76">
        <v>100000000</v>
      </c>
      <c r="K60" s="76">
        <v>63089676</v>
      </c>
      <c r="L60" s="77">
        <v>0.63089675999999995</v>
      </c>
      <c r="M60" s="42">
        <v>36910324</v>
      </c>
      <c r="O60"/>
      <c r="P60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</row>
    <row r="61" spans="2:36" ht="15" customHeight="1" x14ac:dyDescent="0.25">
      <c r="B61" s="70" t="s">
        <v>24</v>
      </c>
      <c r="C61" s="34" t="s">
        <v>23</v>
      </c>
      <c r="D61" s="72" t="s">
        <v>109</v>
      </c>
      <c r="E61" s="75">
        <v>44067</v>
      </c>
      <c r="F61" s="36">
        <v>6684</v>
      </c>
      <c r="G61" s="75">
        <v>44188</v>
      </c>
      <c r="H61" s="75">
        <v>46014</v>
      </c>
      <c r="I61" s="194">
        <v>3.9808219178082194</v>
      </c>
      <c r="J61" s="76">
        <v>212000000</v>
      </c>
      <c r="K61" s="76">
        <v>20045918</v>
      </c>
      <c r="L61" s="77">
        <v>9.4556216981132077E-2</v>
      </c>
      <c r="M61" s="42">
        <v>191954082</v>
      </c>
      <c r="O61"/>
      <c r="P61"/>
    </row>
    <row r="62" spans="2:36" ht="15" customHeight="1" x14ac:dyDescent="0.25">
      <c r="B62" s="70"/>
      <c r="C62" s="34" t="s">
        <v>17</v>
      </c>
      <c r="D62" s="72" t="s">
        <v>105</v>
      </c>
      <c r="E62" s="79">
        <v>44431</v>
      </c>
      <c r="F62" s="52">
        <v>6850</v>
      </c>
      <c r="G62" s="79">
        <v>44517</v>
      </c>
      <c r="H62" s="79">
        <v>45163</v>
      </c>
      <c r="I62" s="202">
        <v>2</v>
      </c>
      <c r="J62" s="76">
        <v>100000000</v>
      </c>
      <c r="K62" s="76">
        <v>100000000</v>
      </c>
      <c r="L62" s="77">
        <v>1</v>
      </c>
      <c r="M62" s="42">
        <v>0</v>
      </c>
      <c r="O62"/>
      <c r="P62"/>
    </row>
    <row r="63" spans="2:36" ht="15" customHeight="1" x14ac:dyDescent="0.25">
      <c r="B63" s="71"/>
      <c r="C63" s="54"/>
      <c r="D63" s="55" t="s">
        <v>49</v>
      </c>
      <c r="E63" s="56"/>
      <c r="F63" s="56"/>
      <c r="G63" s="56"/>
      <c r="H63" s="56"/>
      <c r="I63" s="3"/>
      <c r="J63" s="57">
        <f>SUM(J50:J62)</f>
        <v>2054076000</v>
      </c>
      <c r="K63" s="57">
        <v>982357673.58999991</v>
      </c>
      <c r="L63" s="6">
        <f>+K63/J63</f>
        <v>0.47824796822999727</v>
      </c>
      <c r="M63" s="57">
        <v>1071718326.4100001</v>
      </c>
      <c r="O63"/>
      <c r="P63"/>
    </row>
    <row r="64" spans="2:36" s="51" customFormat="1" ht="14.25" customHeight="1" x14ac:dyDescent="0.25">
      <c r="B64" s="31"/>
      <c r="C64" s="39"/>
      <c r="D64" s="59"/>
      <c r="E64" s="59"/>
      <c r="F64" s="59"/>
      <c r="G64" s="59"/>
      <c r="H64" s="59"/>
      <c r="I64" s="5"/>
      <c r="J64" s="59"/>
      <c r="K64" s="59"/>
      <c r="L64" s="61"/>
      <c r="M64" s="61"/>
      <c r="N64"/>
      <c r="O64"/>
      <c r="P64"/>
    </row>
    <row r="65" spans="2:19" s="51" customFormat="1" ht="14.25" customHeight="1" x14ac:dyDescent="0.25">
      <c r="B65" s="33" t="s">
        <v>28</v>
      </c>
      <c r="C65" s="34" t="s">
        <v>23</v>
      </c>
      <c r="D65" s="72" t="s">
        <v>79</v>
      </c>
      <c r="E65" s="75">
        <v>42975</v>
      </c>
      <c r="F65" s="39">
        <v>6235</v>
      </c>
      <c r="G65" s="75">
        <v>43427</v>
      </c>
      <c r="H65" s="75">
        <v>46005</v>
      </c>
      <c r="I65" s="195">
        <v>4.2904109589041095</v>
      </c>
      <c r="J65" s="76">
        <v>42857143</v>
      </c>
      <c r="K65" s="76">
        <v>16813290.880000003</v>
      </c>
      <c r="L65" s="77">
        <v>0.39231011922563302</v>
      </c>
      <c r="M65" s="42">
        <v>26043852.119999997</v>
      </c>
      <c r="N65"/>
      <c r="O65"/>
      <c r="P65"/>
    </row>
    <row r="66" spans="2:19" ht="15" customHeight="1" x14ac:dyDescent="0.25">
      <c r="B66" s="43" t="s">
        <v>28</v>
      </c>
      <c r="C66" s="34" t="s">
        <v>23</v>
      </c>
      <c r="D66" s="72" t="s">
        <v>78</v>
      </c>
      <c r="E66" s="75">
        <v>42975</v>
      </c>
      <c r="F66" s="39">
        <v>6237</v>
      </c>
      <c r="G66" s="75">
        <v>43437</v>
      </c>
      <c r="H66" s="75">
        <v>44909</v>
      </c>
      <c r="I66" s="196">
        <v>1.2876712328767124</v>
      </c>
      <c r="J66" s="76">
        <v>42911000</v>
      </c>
      <c r="K66" s="76">
        <v>19196806.420000002</v>
      </c>
      <c r="L66" s="77">
        <v>0.44736329659061785</v>
      </c>
      <c r="M66" s="42">
        <v>23714193.579999998</v>
      </c>
      <c r="O66"/>
      <c r="P66"/>
    </row>
    <row r="67" spans="2:19" x14ac:dyDescent="0.25">
      <c r="B67" s="43" t="s">
        <v>28</v>
      </c>
      <c r="C67" s="34" t="s">
        <v>23</v>
      </c>
      <c r="D67" s="72" t="s">
        <v>52</v>
      </c>
      <c r="E67" s="75">
        <v>42160</v>
      </c>
      <c r="F67" s="39">
        <v>5600</v>
      </c>
      <c r="G67" s="75">
        <v>42506</v>
      </c>
      <c r="H67" s="75">
        <v>45465</v>
      </c>
      <c r="I67" s="195">
        <v>2</v>
      </c>
      <c r="J67" s="76">
        <v>140000000</v>
      </c>
      <c r="K67" s="76">
        <v>89094008.5</v>
      </c>
      <c r="L67" s="77">
        <v>0.63638577500000004</v>
      </c>
      <c r="M67" s="42">
        <v>50905991.5</v>
      </c>
      <c r="N67" s="156"/>
      <c r="O67"/>
      <c r="P67"/>
      <c r="Q67" s="51"/>
    </row>
    <row r="68" spans="2:19" x14ac:dyDescent="0.25">
      <c r="B68" s="43" t="s">
        <v>28</v>
      </c>
      <c r="C68" s="34" t="s">
        <v>23</v>
      </c>
      <c r="D68" s="72" t="s">
        <v>80</v>
      </c>
      <c r="E68" s="75">
        <v>42640</v>
      </c>
      <c r="F68" s="39">
        <v>6024</v>
      </c>
      <c r="G68" s="75">
        <v>43104</v>
      </c>
      <c r="H68" s="75">
        <v>45334</v>
      </c>
      <c r="I68" s="195">
        <v>2.452054794520548</v>
      </c>
      <c r="J68" s="76">
        <v>42750000</v>
      </c>
      <c r="K68" s="76">
        <v>20109601.579999998</v>
      </c>
      <c r="L68" s="77">
        <v>0.47040003695906429</v>
      </c>
      <c r="M68" s="76">
        <v>22640398.420000002</v>
      </c>
      <c r="O68"/>
      <c r="P68"/>
    </row>
    <row r="69" spans="2:19" x14ac:dyDescent="0.25">
      <c r="B69" s="43" t="s">
        <v>28</v>
      </c>
      <c r="C69" s="34" t="s">
        <v>13</v>
      </c>
      <c r="D69" s="78" t="s">
        <v>92</v>
      </c>
      <c r="E69" s="79">
        <v>43606</v>
      </c>
      <c r="F69" s="54">
        <v>6493</v>
      </c>
      <c r="G69" s="79">
        <v>43832</v>
      </c>
      <c r="H69" s="79">
        <v>44935</v>
      </c>
      <c r="I69" s="197">
        <v>1.3589041095890411</v>
      </c>
      <c r="J69" s="80">
        <v>70000000</v>
      </c>
      <c r="K69" s="80">
        <v>44348301.670000002</v>
      </c>
      <c r="L69" s="81">
        <v>0.63354716671428579</v>
      </c>
      <c r="M69" s="80">
        <v>25651698.329999998</v>
      </c>
      <c r="O69"/>
      <c r="P69"/>
      <c r="R69" s="30"/>
    </row>
    <row r="70" spans="2:19" x14ac:dyDescent="0.25">
      <c r="B70" s="54"/>
      <c r="C70" s="54"/>
      <c r="D70" s="82" t="s">
        <v>50</v>
      </c>
      <c r="E70" s="83"/>
      <c r="F70" s="83"/>
      <c r="G70" s="83"/>
      <c r="H70" s="83"/>
      <c r="I70" s="7"/>
      <c r="J70" s="84">
        <f>SUM(J65:J69)</f>
        <v>338518143</v>
      </c>
      <c r="K70" s="84">
        <f>SUM(K65:K69)</f>
        <v>189562009.05000001</v>
      </c>
      <c r="L70" s="8">
        <f>+K70/J70</f>
        <v>0.55997592143827879</v>
      </c>
      <c r="M70" s="84">
        <f>SUM(M65:M69)</f>
        <v>148956133.94999999</v>
      </c>
      <c r="O70"/>
      <c r="P70"/>
    </row>
    <row r="71" spans="2:19" ht="15" customHeight="1" x14ac:dyDescent="0.25">
      <c r="B71" s="58"/>
      <c r="C71" s="39"/>
      <c r="D71" s="85"/>
      <c r="E71" s="86"/>
      <c r="F71" s="86"/>
      <c r="G71" s="86"/>
      <c r="H71" s="86"/>
      <c r="I71" s="9"/>
      <c r="J71" s="87"/>
      <c r="K71" s="87"/>
      <c r="L71" s="10"/>
      <c r="M71" s="87"/>
      <c r="O71"/>
      <c r="P71"/>
      <c r="Q71" s="30"/>
    </row>
    <row r="72" spans="2:19" ht="15" customHeight="1" x14ac:dyDescent="0.25">
      <c r="B72" s="33" t="s">
        <v>20</v>
      </c>
      <c r="C72" s="34" t="s">
        <v>14</v>
      </c>
      <c r="D72" s="88" t="s">
        <v>81</v>
      </c>
      <c r="E72" s="75">
        <v>42649</v>
      </c>
      <c r="F72" s="39">
        <v>6215</v>
      </c>
      <c r="G72" s="75">
        <v>43404</v>
      </c>
      <c r="H72" s="75">
        <v>45838</v>
      </c>
      <c r="I72" s="195">
        <v>3</v>
      </c>
      <c r="J72" s="148">
        <v>17910880</v>
      </c>
      <c r="K72" s="149">
        <v>3049213.8058759999</v>
      </c>
      <c r="L72" s="46">
        <v>0.17024366228102694</v>
      </c>
      <c r="M72" s="41">
        <v>14861666.194124</v>
      </c>
      <c r="O72"/>
      <c r="P72"/>
    </row>
    <row r="73" spans="2:19" ht="15" customHeight="1" x14ac:dyDescent="0.25">
      <c r="B73" s="43" t="s">
        <v>20</v>
      </c>
      <c r="C73" s="34" t="s">
        <v>14</v>
      </c>
      <c r="D73" s="89" t="s">
        <v>82</v>
      </c>
      <c r="E73" s="79">
        <v>43095</v>
      </c>
      <c r="F73" s="54">
        <v>6216</v>
      </c>
      <c r="G73" s="79">
        <v>43404</v>
      </c>
      <c r="H73" s="79">
        <v>45473</v>
      </c>
      <c r="I73" s="197">
        <v>2</v>
      </c>
      <c r="J73" s="150">
        <v>10000000</v>
      </c>
      <c r="K73" s="151">
        <v>3898265.52</v>
      </c>
      <c r="L73" s="152">
        <v>0.38982655199999999</v>
      </c>
      <c r="M73" s="153">
        <v>6101734.4800000004</v>
      </c>
      <c r="O73"/>
      <c r="P73"/>
    </row>
    <row r="74" spans="2:19" ht="15" customHeight="1" x14ac:dyDescent="0.25">
      <c r="B74" s="54"/>
      <c r="C74" s="54"/>
      <c r="D74" s="82" t="s">
        <v>51</v>
      </c>
      <c r="E74" s="83"/>
      <c r="F74" s="83"/>
      <c r="G74" s="83"/>
      <c r="H74" s="90"/>
      <c r="I74" s="7"/>
      <c r="J74" s="120">
        <f>SUM(J72:J73)</f>
        <v>27910880</v>
      </c>
      <c r="K74" s="120">
        <f>SUM(K72:K73)</f>
        <v>6947479.3258759994</v>
      </c>
      <c r="L74" s="154">
        <f>+K74/J74</f>
        <v>0.24891652738559297</v>
      </c>
      <c r="M74" s="120">
        <f>SUM(M72:M73)</f>
        <v>20963400.674124002</v>
      </c>
      <c r="O74"/>
      <c r="P74"/>
    </row>
    <row r="75" spans="2:19" ht="15" customHeight="1" x14ac:dyDescent="0.25">
      <c r="B75" s="58"/>
      <c r="C75" s="39"/>
      <c r="D75" s="85"/>
      <c r="E75" s="86"/>
      <c r="F75" s="86"/>
      <c r="G75" s="86"/>
      <c r="H75" s="86"/>
      <c r="I75" s="9"/>
      <c r="J75" s="87"/>
      <c r="K75" s="87"/>
      <c r="L75" s="10"/>
      <c r="M75" s="87"/>
      <c r="O75"/>
      <c r="P75"/>
    </row>
    <row r="76" spans="2:19" ht="15" customHeight="1" x14ac:dyDescent="0.25">
      <c r="B76" s="62" t="s">
        <v>33</v>
      </c>
      <c r="C76" s="34" t="s">
        <v>13</v>
      </c>
      <c r="D76" s="35" t="s">
        <v>77</v>
      </c>
      <c r="E76" s="75">
        <v>42786</v>
      </c>
      <c r="F76" s="39">
        <v>6023</v>
      </c>
      <c r="G76" s="75">
        <v>43105</v>
      </c>
      <c r="H76" s="38">
        <v>44561</v>
      </c>
      <c r="I76" s="192">
        <v>0</v>
      </c>
      <c r="J76" s="42">
        <v>21600000</v>
      </c>
      <c r="K76" s="42">
        <v>6923089.7700000005</v>
      </c>
      <c r="L76" s="11">
        <v>0.32051341527777782</v>
      </c>
      <c r="M76" s="42">
        <v>14676910.23</v>
      </c>
      <c r="O76"/>
      <c r="P76"/>
    </row>
    <row r="77" spans="2:19" ht="15" customHeight="1" x14ac:dyDescent="0.25">
      <c r="B77" s="43" t="s">
        <v>33</v>
      </c>
      <c r="C77" s="34" t="s">
        <v>13</v>
      </c>
      <c r="D77" s="35" t="s">
        <v>77</v>
      </c>
      <c r="E77" s="75">
        <v>42786</v>
      </c>
      <c r="F77" s="39">
        <v>6023</v>
      </c>
      <c r="G77" s="75">
        <v>43105</v>
      </c>
      <c r="H77" s="38">
        <v>44561</v>
      </c>
      <c r="I77" s="192">
        <v>0</v>
      </c>
      <c r="J77" s="42">
        <v>10400000</v>
      </c>
      <c r="K77" s="42">
        <v>1248816.79</v>
      </c>
      <c r="L77" s="11">
        <v>0.1200785375</v>
      </c>
      <c r="M77" s="42">
        <v>9151183.2100000009</v>
      </c>
      <c r="O77"/>
      <c r="P77"/>
      <c r="R77" s="30"/>
    </row>
    <row r="78" spans="2:19" ht="15" customHeight="1" x14ac:dyDescent="0.25">
      <c r="B78" s="43" t="s">
        <v>33</v>
      </c>
      <c r="C78" s="34" t="s">
        <v>23</v>
      </c>
      <c r="D78" s="35" t="s">
        <v>34</v>
      </c>
      <c r="E78" s="75">
        <v>40627</v>
      </c>
      <c r="F78" s="39">
        <v>5133</v>
      </c>
      <c r="G78" s="75">
        <v>41632</v>
      </c>
      <c r="H78" s="38">
        <v>44557</v>
      </c>
      <c r="I78" s="192">
        <v>0</v>
      </c>
      <c r="J78" s="42">
        <v>19000000</v>
      </c>
      <c r="K78" s="42">
        <v>6877568.9819999998</v>
      </c>
      <c r="L78" s="11">
        <v>0.36197731484210527</v>
      </c>
      <c r="M78" s="42">
        <v>12122431.017999999</v>
      </c>
      <c r="O78"/>
      <c r="P78"/>
      <c r="R78"/>
      <c r="S78"/>
    </row>
    <row r="79" spans="2:19" ht="15" customHeight="1" x14ac:dyDescent="0.25">
      <c r="B79" s="43" t="s">
        <v>33</v>
      </c>
      <c r="C79" s="34" t="s">
        <v>23</v>
      </c>
      <c r="D79" s="92" t="s">
        <v>52</v>
      </c>
      <c r="E79" s="79">
        <v>42288</v>
      </c>
      <c r="F79" s="39">
        <v>5600</v>
      </c>
      <c r="G79" s="79">
        <v>42506</v>
      </c>
      <c r="H79" s="200">
        <v>45473</v>
      </c>
      <c r="I79" s="199">
        <v>2</v>
      </c>
      <c r="J79" s="53">
        <v>43364000</v>
      </c>
      <c r="K79" s="53">
        <v>26625373.979999997</v>
      </c>
      <c r="L79" s="12">
        <v>0.6139971861451895</v>
      </c>
      <c r="M79" s="53">
        <v>16738626.020000003</v>
      </c>
      <c r="O79"/>
      <c r="P79"/>
      <c r="Q79" s="30"/>
      <c r="R79"/>
      <c r="S79"/>
    </row>
    <row r="80" spans="2:19" ht="15" customHeight="1" x14ac:dyDescent="0.25">
      <c r="B80" s="54"/>
      <c r="C80" s="54"/>
      <c r="D80" s="55" t="s">
        <v>53</v>
      </c>
      <c r="E80" s="56"/>
      <c r="F80" s="56"/>
      <c r="G80" s="56"/>
      <c r="H80" s="176"/>
      <c r="I80" s="3"/>
      <c r="J80" s="57">
        <f>SUM(J76:J79)</f>
        <v>94364000</v>
      </c>
      <c r="K80" s="57">
        <f>SUM(K76:K79)</f>
        <v>41674849.522</v>
      </c>
      <c r="L80" s="6">
        <f>+K80/J80</f>
        <v>0.44163928534186764</v>
      </c>
      <c r="M80" s="57">
        <f>SUM(M76:M79)</f>
        <v>52689150.478000008</v>
      </c>
      <c r="O80"/>
      <c r="P80"/>
      <c r="Q80"/>
      <c r="R80"/>
      <c r="S80"/>
    </row>
    <row r="81" spans="2:19" ht="15" customHeight="1" x14ac:dyDescent="0.25">
      <c r="B81" s="58"/>
      <c r="C81" s="34"/>
      <c r="D81" s="94"/>
      <c r="E81" s="35"/>
      <c r="F81" s="35"/>
      <c r="G81" s="159"/>
      <c r="H81" s="32"/>
      <c r="I81" s="157"/>
      <c r="J81" s="160"/>
      <c r="K81" s="160"/>
      <c r="L81" s="158"/>
      <c r="M81" s="160"/>
      <c r="O81"/>
      <c r="P81"/>
      <c r="Q81"/>
      <c r="R81"/>
      <c r="S81"/>
    </row>
    <row r="82" spans="2:19" ht="15" customHeight="1" x14ac:dyDescent="0.25">
      <c r="B82" s="62" t="s">
        <v>36</v>
      </c>
      <c r="C82" s="34" t="s">
        <v>13</v>
      </c>
      <c r="D82" s="35" t="s">
        <v>54</v>
      </c>
      <c r="E82" s="73">
        <v>43075</v>
      </c>
      <c r="F82" s="37">
        <v>6143</v>
      </c>
      <c r="G82" s="75">
        <v>43319</v>
      </c>
      <c r="H82" s="38">
        <v>45273</v>
      </c>
      <c r="I82" s="196">
        <v>2.4027777777777777</v>
      </c>
      <c r="J82" s="42">
        <v>94000000</v>
      </c>
      <c r="K82" s="42">
        <v>30760609.239999998</v>
      </c>
      <c r="L82" s="11">
        <v>0.32724052382978724</v>
      </c>
      <c r="M82" s="42">
        <v>63239390.760000005</v>
      </c>
      <c r="O82"/>
      <c r="P82"/>
      <c r="Q82"/>
    </row>
    <row r="83" spans="2:19" ht="15" customHeight="1" x14ac:dyDescent="0.25">
      <c r="B83" s="54"/>
      <c r="C83" s="54"/>
      <c r="D83" s="55" t="s">
        <v>55</v>
      </c>
      <c r="E83" s="56"/>
      <c r="F83" s="56"/>
      <c r="G83" s="56"/>
      <c r="H83" s="93"/>
      <c r="I83" s="175"/>
      <c r="J83" s="57">
        <f>SUM(J82)</f>
        <v>94000000</v>
      </c>
      <c r="K83" s="57">
        <f>SUM(K82)</f>
        <v>30760609.239999998</v>
      </c>
      <c r="L83" s="6">
        <f>+K83/J83</f>
        <v>0.32724052382978724</v>
      </c>
      <c r="M83" s="178">
        <v>63239390.760000005</v>
      </c>
      <c r="O83"/>
      <c r="P83"/>
      <c r="Q83"/>
    </row>
    <row r="84" spans="2:19" ht="15" customHeight="1" x14ac:dyDescent="0.25">
      <c r="B84" s="95"/>
      <c r="C84" s="96"/>
      <c r="D84" s="97"/>
      <c r="E84" s="98"/>
      <c r="F84" s="99"/>
      <c r="G84" s="98"/>
      <c r="H84" s="98"/>
      <c r="I84" s="14"/>
      <c r="J84" s="100"/>
      <c r="K84" s="101"/>
      <c r="L84" s="102"/>
      <c r="M84" s="100"/>
      <c r="O84"/>
      <c r="P84"/>
    </row>
    <row r="85" spans="2:19" ht="14.25" customHeight="1" x14ac:dyDescent="0.25">
      <c r="B85" s="103" t="s">
        <v>56</v>
      </c>
      <c r="C85" s="104"/>
      <c r="D85" s="104"/>
      <c r="E85" s="105"/>
      <c r="F85" s="105"/>
      <c r="G85" s="104"/>
      <c r="H85" s="104"/>
      <c r="I85" s="15"/>
      <c r="J85" s="106">
        <f>+J42+J48+J63+J70+J74+J80+J83</f>
        <v>4744669023</v>
      </c>
      <c r="K85" s="106">
        <f>+K42+K48+K63+K70+K74+K80+K83</f>
        <v>2164650827.0378761</v>
      </c>
      <c r="L85" s="16">
        <f>+K85/J85</f>
        <v>0.45622799325825097</v>
      </c>
      <c r="M85" s="106">
        <f>+M42+M48+M63+M70+M74+M80+M83</f>
        <v>2580018195.9621243</v>
      </c>
      <c r="O85"/>
      <c r="P85"/>
    </row>
    <row r="86" spans="2:19" ht="14.25" customHeight="1" x14ac:dyDescent="0.25">
      <c r="B86" s="107"/>
      <c r="C86" s="108"/>
      <c r="D86" s="108"/>
      <c r="E86" s="109"/>
      <c r="F86" s="109"/>
      <c r="G86" s="108"/>
      <c r="H86" s="108"/>
      <c r="I86" s="17"/>
      <c r="J86" s="110"/>
      <c r="K86" s="111"/>
      <c r="L86" s="112"/>
      <c r="M86" s="110"/>
      <c r="O86"/>
      <c r="P86"/>
    </row>
    <row r="87" spans="2:19" ht="15" customHeight="1" x14ac:dyDescent="0.25">
      <c r="B87" s="113"/>
      <c r="C87" s="24"/>
      <c r="J87" s="30"/>
      <c r="K87" s="30"/>
      <c r="L87" s="30"/>
      <c r="M87" s="30"/>
      <c r="O87"/>
      <c r="P87"/>
      <c r="R87" s="30"/>
    </row>
    <row r="88" spans="2:19" ht="15" customHeight="1" x14ac:dyDescent="0.3">
      <c r="B88" s="229" t="s">
        <v>57</v>
      </c>
      <c r="C88" s="229"/>
      <c r="D88" s="229"/>
      <c r="E88" s="229"/>
      <c r="F88" s="229"/>
      <c r="G88" s="229"/>
      <c r="H88" s="229"/>
      <c r="I88" s="229"/>
      <c r="J88" s="229"/>
      <c r="K88" s="229"/>
      <c r="L88" s="229"/>
      <c r="M88" s="229"/>
      <c r="O88"/>
      <c r="P88"/>
    </row>
    <row r="89" spans="2:19" ht="15" customHeight="1" x14ac:dyDescent="0.3">
      <c r="B89" s="230" t="s">
        <v>86</v>
      </c>
      <c r="C89" s="230"/>
      <c r="D89" s="230"/>
      <c r="E89" s="230"/>
      <c r="F89" s="230"/>
      <c r="G89" s="230"/>
      <c r="H89" s="230"/>
      <c r="I89" s="230"/>
      <c r="J89" s="230"/>
      <c r="K89" s="230"/>
      <c r="L89" s="230"/>
      <c r="M89" s="230"/>
      <c r="O89"/>
      <c r="P89"/>
      <c r="Q89" s="30"/>
      <c r="R89" s="30"/>
    </row>
    <row r="90" spans="2:19" ht="15" customHeight="1" x14ac:dyDescent="0.25">
      <c r="B90" s="114"/>
      <c r="C90" s="24"/>
      <c r="O90"/>
      <c r="P90"/>
    </row>
    <row r="91" spans="2:19" ht="21" customHeight="1" x14ac:dyDescent="0.25">
      <c r="B91" s="215" t="s">
        <v>1</v>
      </c>
      <c r="C91" s="215" t="s">
        <v>2</v>
      </c>
      <c r="D91" s="217" t="s">
        <v>3</v>
      </c>
      <c r="E91" s="219" t="s">
        <v>4</v>
      </c>
      <c r="F91" s="221" t="s">
        <v>5</v>
      </c>
      <c r="G91" s="222"/>
      <c r="H91" s="219" t="s">
        <v>6</v>
      </c>
      <c r="I91" s="223" t="s">
        <v>83</v>
      </c>
      <c r="J91" s="225" t="s">
        <v>84</v>
      </c>
      <c r="K91" s="227" t="s">
        <v>93</v>
      </c>
      <c r="L91" s="228"/>
      <c r="M91" s="210" t="s">
        <v>7</v>
      </c>
      <c r="O91"/>
      <c r="P91"/>
    </row>
    <row r="92" spans="2:19" ht="20.25" customHeight="1" x14ac:dyDescent="0.25">
      <c r="B92" s="216"/>
      <c r="C92" s="216" t="s">
        <v>2</v>
      </c>
      <c r="D92" s="231"/>
      <c r="E92" s="220"/>
      <c r="F92" s="28" t="s">
        <v>9</v>
      </c>
      <c r="G92" s="29" t="s">
        <v>10</v>
      </c>
      <c r="H92" s="220" t="s">
        <v>58</v>
      </c>
      <c r="I92" s="224"/>
      <c r="J92" s="226" t="s">
        <v>85</v>
      </c>
      <c r="K92" s="29" t="s">
        <v>8</v>
      </c>
      <c r="L92" s="29" t="s">
        <v>11</v>
      </c>
      <c r="M92" s="211"/>
      <c r="O92"/>
      <c r="P92"/>
    </row>
    <row r="93" spans="2:19" ht="14.25" customHeight="1" x14ac:dyDescent="0.25">
      <c r="B93" s="58"/>
      <c r="C93" s="39"/>
      <c r="D93" s="85"/>
      <c r="E93" s="86"/>
      <c r="F93" s="86"/>
      <c r="G93" s="86"/>
      <c r="H93" s="86"/>
      <c r="I93" s="9"/>
      <c r="J93" s="87"/>
      <c r="K93" s="87"/>
      <c r="L93" s="10"/>
      <c r="M93" s="87"/>
      <c r="O93"/>
      <c r="P93"/>
    </row>
    <row r="94" spans="2:19" ht="15" customHeight="1" x14ac:dyDescent="0.25">
      <c r="B94" s="62" t="s">
        <v>39</v>
      </c>
      <c r="C94" s="34" t="s">
        <v>29</v>
      </c>
      <c r="D94" s="35" t="s">
        <v>42</v>
      </c>
      <c r="E94" s="75">
        <v>42934</v>
      </c>
      <c r="F94" s="47">
        <v>6144</v>
      </c>
      <c r="G94" s="75">
        <v>43335</v>
      </c>
      <c r="H94" s="75">
        <v>45492</v>
      </c>
      <c r="I94" s="195">
        <v>3</v>
      </c>
      <c r="J94" s="76">
        <v>20000000</v>
      </c>
      <c r="K94" s="76">
        <v>6282023.75</v>
      </c>
      <c r="L94" s="11">
        <f>+K94/J94</f>
        <v>0.31410118749999999</v>
      </c>
      <c r="M94" s="42">
        <v>13717976.25</v>
      </c>
      <c r="O94"/>
      <c r="P94"/>
    </row>
    <row r="95" spans="2:19" ht="15" customHeight="1" x14ac:dyDescent="0.25">
      <c r="B95" s="43" t="s">
        <v>39</v>
      </c>
      <c r="C95" s="34" t="s">
        <v>23</v>
      </c>
      <c r="D95" s="35" t="s">
        <v>38</v>
      </c>
      <c r="E95" s="75">
        <v>42164</v>
      </c>
      <c r="F95" s="36">
        <v>5519</v>
      </c>
      <c r="G95" s="75">
        <v>42333</v>
      </c>
      <c r="H95" s="75">
        <v>44895</v>
      </c>
      <c r="I95" s="195">
        <v>1.3527777777777779</v>
      </c>
      <c r="J95" s="76">
        <v>25000000</v>
      </c>
      <c r="K95" s="76">
        <v>23869617</v>
      </c>
      <c r="L95" s="11">
        <f>+K95/J95</f>
        <v>0.95478468000000005</v>
      </c>
      <c r="M95" s="42">
        <v>1130383</v>
      </c>
      <c r="O95"/>
      <c r="P95"/>
    </row>
    <row r="96" spans="2:19" ht="21" customHeight="1" x14ac:dyDescent="0.25">
      <c r="B96" s="54"/>
      <c r="C96" s="54"/>
      <c r="D96" s="55" t="s">
        <v>59</v>
      </c>
      <c r="E96" s="56"/>
      <c r="F96" s="56"/>
      <c r="G96" s="56"/>
      <c r="H96" s="93"/>
      <c r="I96" s="3"/>
      <c r="J96" s="57">
        <f>SUM(J94:J95)</f>
        <v>45000000</v>
      </c>
      <c r="K96" s="57">
        <f>SUM(K94:K95)</f>
        <v>30151640.75</v>
      </c>
      <c r="L96" s="6">
        <f>+K96/J96</f>
        <v>0.67003646111111115</v>
      </c>
      <c r="M96" s="57">
        <f>SUM(M94:M95)</f>
        <v>14848359.25</v>
      </c>
      <c r="O96"/>
      <c r="P96"/>
    </row>
    <row r="97" spans="2:18" ht="14.25" customHeight="1" x14ac:dyDescent="0.25">
      <c r="B97" s="58"/>
      <c r="C97" s="39"/>
      <c r="D97" s="32"/>
      <c r="E97" s="32"/>
      <c r="F97" s="32"/>
      <c r="G97" s="32"/>
      <c r="H97" s="32"/>
      <c r="I97" s="2"/>
      <c r="J97" s="32"/>
      <c r="K97" s="32"/>
      <c r="L97" s="32"/>
      <c r="M97" s="32"/>
      <c r="O97"/>
      <c r="P97"/>
    </row>
    <row r="98" spans="2:18" ht="16.5" customHeight="1" x14ac:dyDescent="0.25">
      <c r="B98" s="62" t="s">
        <v>40</v>
      </c>
      <c r="C98" s="39" t="s">
        <v>23</v>
      </c>
      <c r="D98" s="92" t="s">
        <v>60</v>
      </c>
      <c r="E98" s="79">
        <v>41814</v>
      </c>
      <c r="F98" s="52">
        <v>5283</v>
      </c>
      <c r="G98" s="79">
        <v>41914</v>
      </c>
      <c r="H98" s="79">
        <v>44840</v>
      </c>
      <c r="I98" s="197">
        <v>1.2</v>
      </c>
      <c r="J98" s="186">
        <v>155504387.87036231</v>
      </c>
      <c r="K98" s="80">
        <v>138482214.24102876</v>
      </c>
      <c r="L98" s="116">
        <f>+K98/J98</f>
        <v>0.89053573431301336</v>
      </c>
      <c r="M98" s="117">
        <v>17022173.629333556</v>
      </c>
      <c r="O98"/>
      <c r="P98"/>
    </row>
    <row r="99" spans="2:18" ht="15" customHeight="1" x14ac:dyDescent="0.25">
      <c r="B99" s="54"/>
      <c r="C99" s="54"/>
      <c r="D99" s="118" t="s">
        <v>61</v>
      </c>
      <c r="E99" s="119"/>
      <c r="F99" s="119"/>
      <c r="G99" s="119"/>
      <c r="H99" s="119"/>
      <c r="I99" s="18"/>
      <c r="J99" s="120">
        <f>SUM(J98)</f>
        <v>155504387.87036231</v>
      </c>
      <c r="K99" s="120">
        <f>SUM(K98)</f>
        <v>138482214.24102876</v>
      </c>
      <c r="L99" s="19">
        <f>+K99/J99</f>
        <v>0.89053573431301336</v>
      </c>
      <c r="M99" s="120">
        <f>SUM(M98)</f>
        <v>17022173.629333556</v>
      </c>
      <c r="O99"/>
      <c r="P99"/>
    </row>
    <row r="100" spans="2:18" ht="15" customHeight="1" x14ac:dyDescent="0.25">
      <c r="B100" s="95"/>
      <c r="C100" s="96"/>
      <c r="D100" s="97"/>
      <c r="E100" s="98"/>
      <c r="F100" s="99"/>
      <c r="G100" s="98"/>
      <c r="H100" s="98"/>
      <c r="I100" s="14"/>
      <c r="J100" s="100"/>
      <c r="K100" s="101"/>
      <c r="L100" s="102"/>
      <c r="M100" s="100"/>
    </row>
    <row r="101" spans="2:18" ht="15" customHeight="1" x14ac:dyDescent="0.25">
      <c r="B101" s="103" t="s">
        <v>62</v>
      </c>
      <c r="C101" s="104"/>
      <c r="D101" s="104"/>
      <c r="E101" s="105"/>
      <c r="F101" s="105"/>
      <c r="G101" s="104"/>
      <c r="H101" s="104"/>
      <c r="I101" s="15"/>
      <c r="J101" s="106">
        <f>+J96+J99</f>
        <v>200504387.87036231</v>
      </c>
      <c r="K101" s="106">
        <f>+K96+K99</f>
        <v>168633854.99102876</v>
      </c>
      <c r="L101" s="16">
        <f>+K101/J101</f>
        <v>0.84104820239674905</v>
      </c>
      <c r="M101" s="106">
        <f>+M96+M99</f>
        <v>31870532.879333556</v>
      </c>
    </row>
    <row r="102" spans="2:18" ht="15" customHeight="1" x14ac:dyDescent="0.25">
      <c r="B102" s="107"/>
      <c r="C102" s="108"/>
      <c r="D102" s="108"/>
      <c r="E102" s="109"/>
      <c r="F102" s="109"/>
      <c r="G102" s="108"/>
      <c r="H102" s="108"/>
      <c r="I102" s="17"/>
      <c r="J102" s="110"/>
      <c r="K102" s="111"/>
      <c r="L102" s="112"/>
      <c r="M102" s="110"/>
    </row>
    <row r="103" spans="2:18" ht="15" customHeight="1" x14ac:dyDescent="0.25">
      <c r="B103" s="121"/>
      <c r="C103" s="121"/>
      <c r="D103" s="122"/>
      <c r="E103" s="122"/>
      <c r="F103" s="122"/>
      <c r="G103" s="122"/>
      <c r="H103" s="122"/>
      <c r="I103" s="20"/>
      <c r="J103" s="133"/>
      <c r="K103" s="133"/>
      <c r="L103" s="133"/>
      <c r="M103" s="133"/>
    </row>
    <row r="104" spans="2:18" ht="15" customHeight="1" x14ac:dyDescent="0.25">
      <c r="B104" s="123"/>
      <c r="C104" s="124"/>
      <c r="D104" s="124"/>
      <c r="E104" s="125"/>
      <c r="F104" s="125"/>
      <c r="G104" s="124"/>
      <c r="H104" s="124"/>
      <c r="I104" s="21"/>
      <c r="J104" s="126"/>
      <c r="K104" s="127"/>
      <c r="L104" s="128"/>
      <c r="M104" s="126"/>
    </row>
    <row r="105" spans="2:18" ht="15" customHeight="1" x14ac:dyDescent="0.25">
      <c r="B105" s="103" t="s">
        <v>63</v>
      </c>
      <c r="C105" s="97"/>
      <c r="D105" s="97"/>
      <c r="E105" s="96"/>
      <c r="F105" s="96"/>
      <c r="G105" s="97"/>
      <c r="H105" s="97"/>
      <c r="I105" s="13"/>
      <c r="J105" s="106">
        <f>+J85+J101</f>
        <v>4945173410.8703623</v>
      </c>
      <c r="K105" s="106">
        <f>+K85+K101</f>
        <v>2333284682.0289049</v>
      </c>
      <c r="L105" s="155">
        <f>+K105/J105</f>
        <v>0.47183071010208338</v>
      </c>
      <c r="M105" s="106">
        <f>+M85+M101</f>
        <v>2611888728.8414578</v>
      </c>
    </row>
    <row r="106" spans="2:18" ht="15" customHeight="1" x14ac:dyDescent="0.25">
      <c r="B106" s="129"/>
      <c r="C106" s="108"/>
      <c r="D106" s="108"/>
      <c r="E106" s="109"/>
      <c r="F106" s="109"/>
      <c r="G106" s="108"/>
      <c r="H106" s="108"/>
      <c r="I106" s="17"/>
      <c r="J106" s="130"/>
      <c r="K106" s="131"/>
      <c r="L106" s="132"/>
      <c r="M106" s="130"/>
    </row>
    <row r="107" spans="2:18" ht="15" customHeight="1" x14ac:dyDescent="0.25">
      <c r="B107" s="122"/>
      <c r="C107" s="122"/>
      <c r="D107" s="122"/>
      <c r="E107" s="122"/>
      <c r="F107" s="122"/>
      <c r="G107" s="122"/>
      <c r="H107" s="122"/>
      <c r="I107" s="20"/>
      <c r="J107" s="133"/>
      <c r="K107" s="133"/>
      <c r="L107" s="133"/>
      <c r="M107" s="133"/>
    </row>
    <row r="108" spans="2:18" ht="17.25" customHeight="1" x14ac:dyDescent="0.25">
      <c r="B108" s="140" t="s">
        <v>110</v>
      </c>
      <c r="D108" s="135"/>
      <c r="E108" s="122"/>
      <c r="F108" s="122"/>
      <c r="G108" s="122"/>
      <c r="H108" s="122"/>
      <c r="I108" s="20"/>
    </row>
    <row r="109" spans="2:18" ht="17.25" customHeight="1" x14ac:dyDescent="0.25">
      <c r="B109" s="141" t="s">
        <v>87</v>
      </c>
      <c r="D109" s="136"/>
    </row>
    <row r="110" spans="2:18" ht="17.25" customHeight="1" x14ac:dyDescent="0.25">
      <c r="B110" s="134"/>
      <c r="C110" s="91"/>
      <c r="J110" s="30"/>
      <c r="K110" s="30"/>
      <c r="L110" s="30"/>
      <c r="M110" s="30"/>
      <c r="P110" s="30"/>
      <c r="Q110" s="30"/>
      <c r="R110" s="30"/>
    </row>
    <row r="111" spans="2:18" ht="17.25" customHeight="1" x14ac:dyDescent="0.25">
      <c r="B111" s="134"/>
      <c r="C111" s="137"/>
      <c r="J111" s="30"/>
      <c r="K111" s="30"/>
      <c r="L111" s="30"/>
      <c r="M111" s="30"/>
      <c r="O111" s="30"/>
    </row>
    <row r="112" spans="2:18" ht="21.75" customHeight="1" x14ac:dyDescent="0.25">
      <c r="B112" s="138"/>
      <c r="J112" s="30"/>
      <c r="K112" s="30"/>
      <c r="L112" s="30"/>
      <c r="M112" s="30"/>
    </row>
    <row r="113" spans="2:36" ht="15" customHeight="1" x14ac:dyDescent="0.25">
      <c r="C113" s="25"/>
      <c r="D113" s="23" t="s">
        <v>64</v>
      </c>
      <c r="J113" s="30"/>
      <c r="K113" s="30"/>
      <c r="L113" s="30"/>
      <c r="M113" s="30"/>
      <c r="R113"/>
      <c r="S113"/>
    </row>
    <row r="114" spans="2:36" ht="15" customHeight="1" x14ac:dyDescent="0.25">
      <c r="J114" s="30"/>
      <c r="R114"/>
      <c r="S114"/>
    </row>
    <row r="115" spans="2:36" ht="15" hidden="1" customHeight="1" x14ac:dyDescent="0.25">
      <c r="B115" s="139"/>
      <c r="H115" s="30"/>
      <c r="P115"/>
      <c r="Q115"/>
      <c r="R115"/>
      <c r="S115"/>
    </row>
    <row r="116" spans="2:36" hidden="1" x14ac:dyDescent="0.25">
      <c r="O116"/>
      <c r="P116"/>
      <c r="Q116"/>
    </row>
    <row r="117" spans="2:36" hidden="1" x14ac:dyDescent="0.25">
      <c r="O117"/>
      <c r="P117"/>
      <c r="Q117"/>
    </row>
    <row r="118" spans="2:36" ht="15" hidden="1" customHeight="1" x14ac:dyDescent="0.25">
      <c r="O118"/>
    </row>
    <row r="119" spans="2:36" ht="15" hidden="1" customHeight="1" x14ac:dyDescent="0.25"/>
    <row r="120" spans="2:36" ht="15" hidden="1" customHeight="1" x14ac:dyDescent="0.25"/>
    <row r="121" spans="2:36" ht="15" hidden="1" customHeight="1" x14ac:dyDescent="0.25"/>
    <row r="122" spans="2:36" ht="15" hidden="1" customHeight="1" x14ac:dyDescent="0.25"/>
    <row r="123" spans="2:36" ht="15" hidden="1" customHeight="1" x14ac:dyDescent="0.25"/>
    <row r="124" spans="2:36" ht="15" hidden="1" customHeight="1" x14ac:dyDescent="0.25"/>
    <row r="125" spans="2:36" hidden="1" x14ac:dyDescent="0.25"/>
    <row r="126" spans="2:36" hidden="1" x14ac:dyDescent="0.25"/>
    <row r="127" spans="2:36" hidden="1" x14ac:dyDescent="0.25"/>
    <row r="128" spans="2:36" s="91" customFormat="1" hidden="1" x14ac:dyDescent="0.25">
      <c r="B128" s="23"/>
      <c r="C128" s="23"/>
      <c r="D128" s="23"/>
      <c r="E128" s="23"/>
      <c r="F128" s="23"/>
      <c r="G128" s="23"/>
      <c r="H128" s="23"/>
      <c r="I128"/>
      <c r="J128" s="23"/>
      <c r="K128" s="23"/>
      <c r="L128" s="23"/>
      <c r="M128" s="23"/>
      <c r="N128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</row>
    <row r="129" spans="2:36" hidden="1" x14ac:dyDescent="0.25"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</row>
    <row r="130" spans="2:36" hidden="1" x14ac:dyDescent="0.25"/>
    <row r="131" spans="2:36" s="91" customFormat="1" hidden="1" x14ac:dyDescent="0.25">
      <c r="B131" s="23"/>
      <c r="C131" s="23"/>
      <c r="D131" s="23"/>
      <c r="E131" s="23"/>
      <c r="F131" s="23"/>
      <c r="G131" s="23"/>
      <c r="H131" s="23"/>
      <c r="I131"/>
      <c r="J131" s="23"/>
      <c r="K131" s="23"/>
      <c r="L131" s="23"/>
      <c r="M131" s="23"/>
      <c r="N131"/>
      <c r="O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</row>
    <row r="132" spans="2:36" hidden="1" x14ac:dyDescent="0.25"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</row>
    <row r="133" spans="2:36" hidden="1" x14ac:dyDescent="0.25"/>
    <row r="134" spans="2:36" hidden="1" x14ac:dyDescent="0.25">
      <c r="P134" s="91"/>
      <c r="Q134" s="91"/>
    </row>
    <row r="135" spans="2:36" ht="15" hidden="1" customHeight="1" x14ac:dyDescent="0.25">
      <c r="O135" s="91"/>
    </row>
    <row r="136" spans="2:36" s="91" customFormat="1" hidden="1" x14ac:dyDescent="0.25">
      <c r="B136" s="23"/>
      <c r="C136" s="23"/>
      <c r="D136" s="23"/>
      <c r="E136" s="23"/>
      <c r="F136" s="23"/>
      <c r="G136" s="23"/>
      <c r="H136" s="23"/>
      <c r="I136"/>
      <c r="J136" s="23"/>
      <c r="K136" s="23"/>
      <c r="L136" s="23"/>
      <c r="M136" s="23"/>
      <c r="N136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</row>
    <row r="137" spans="2:36" hidden="1" x14ac:dyDescent="0.25"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</row>
    <row r="138" spans="2:36" s="91" customFormat="1" hidden="1" x14ac:dyDescent="0.25">
      <c r="B138" s="23"/>
      <c r="C138" s="23"/>
      <c r="D138" s="23"/>
      <c r="E138" s="23"/>
      <c r="F138" s="23"/>
      <c r="G138" s="23"/>
      <c r="H138" s="23"/>
      <c r="I138"/>
      <c r="J138" s="23"/>
      <c r="K138" s="23"/>
      <c r="L138" s="23"/>
      <c r="M138" s="23"/>
      <c r="N138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</row>
    <row r="139" spans="2:36" hidden="1" x14ac:dyDescent="0.25"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</row>
    <row r="140" spans="2:36" hidden="1" x14ac:dyDescent="0.25"/>
    <row r="141" spans="2:36" hidden="1" x14ac:dyDescent="0.25">
      <c r="P141" s="91"/>
      <c r="Q141" s="91"/>
    </row>
    <row r="142" spans="2:36" hidden="1" x14ac:dyDescent="0.25"/>
    <row r="143" spans="2:36" x14ac:dyDescent="0.25"/>
    <row r="144" spans="2:36" x14ac:dyDescent="0.25"/>
    <row r="145" hidden="1" x14ac:dyDescent="0.25"/>
    <row r="146" x14ac:dyDescent="0.25"/>
    <row r="147" x14ac:dyDescent="0.25"/>
    <row r="148" x14ac:dyDescent="0.25"/>
    <row r="149" x14ac:dyDescent="0.25"/>
  </sheetData>
  <mergeCells count="25">
    <mergeCell ref="B88:M88"/>
    <mergeCell ref="B89:M89"/>
    <mergeCell ref="C91:C92"/>
    <mergeCell ref="D91:D92"/>
    <mergeCell ref="E91:E92"/>
    <mergeCell ref="F91:G91"/>
    <mergeCell ref="I91:I92"/>
    <mergeCell ref="H91:H92"/>
    <mergeCell ref="J91:J92"/>
    <mergeCell ref="K91:L91"/>
    <mergeCell ref="M91:M92"/>
    <mergeCell ref="B91:B92"/>
    <mergeCell ref="M10:M11"/>
    <mergeCell ref="B6:M6"/>
    <mergeCell ref="B7:M7"/>
    <mergeCell ref="B8:M8"/>
    <mergeCell ref="B10:B11"/>
    <mergeCell ref="C10:C11"/>
    <mergeCell ref="D10:D11"/>
    <mergeCell ref="E10:E11"/>
    <mergeCell ref="F10:G10"/>
    <mergeCell ref="I10:I11"/>
    <mergeCell ref="H10:H11"/>
    <mergeCell ref="J10:J11"/>
    <mergeCell ref="K10:L10"/>
  </mergeCells>
  <printOptions horizontalCentered="1"/>
  <pageMargins left="0.59055118110236227" right="0.59055118110236227" top="7.874015748031496E-2" bottom="0.23622047244094491" header="0" footer="0.27559055118110237"/>
  <pageSetup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DESEMBOLSOS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Vera</dc:creator>
  <cp:lastModifiedBy>Laura Martinez</cp:lastModifiedBy>
  <dcterms:created xsi:type="dcterms:W3CDTF">2019-08-22T17:56:30Z</dcterms:created>
  <dcterms:modified xsi:type="dcterms:W3CDTF">2022-02-02T17:35:50Z</dcterms:modified>
</cp:coreProperties>
</file>